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3.xml" ContentType="application/vnd.openxmlformats-officedocument.spreadsheetml.comments+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mbeddings/oleObject1.bin" ContentType="application/vnd.openxmlformats-officedocument.oleObject"/>
  <Override PartName="/xl/comments4.xml" ContentType="application/vnd.openxmlformats-officedocument.spreadsheetml.comments+xml"/>
  <Override PartName="/xl/drawings/drawing31.xml" ContentType="application/vnd.openxmlformats-officedocument.drawing+xml"/>
  <Override PartName="/xl/comments5.xml" ContentType="application/vnd.openxmlformats-officedocument.spreadsheetml.comments+xml"/>
  <Override PartName="/xl/drawings/drawing32.xml" ContentType="application/vnd.openxmlformats-officedocument.drawing+xml"/>
  <Override PartName="/xl/drawings/drawing33.xml" ContentType="application/vnd.openxmlformats-officedocument.drawing+xml"/>
  <Override PartName="/xl/embeddings/oleObject2.bin" ContentType="application/vnd.openxmlformats-officedocument.oleObject"/>
  <Override PartName="/xl/comments6.xml" ContentType="application/vnd.openxmlformats-officedocument.spreadsheetml.comments+xml"/>
  <Override PartName="/xl/drawings/drawing34.xml" ContentType="application/vnd.openxmlformats-officedocument.drawing+xml"/>
  <Override PartName="/xl/comments7.xml" ContentType="application/vnd.openxmlformats-officedocument.spreadsheetml.comments+xml"/>
  <Override PartName="/xl/drawings/drawing35.xml" ContentType="application/vnd.openxmlformats-officedocument.drawing+xml"/>
  <Override PartName="/xl/drawings/drawing36.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mlkrich\Downloads\"/>
    </mc:Choice>
  </mc:AlternateContent>
  <xr:revisionPtr revIDLastSave="0" documentId="13_ncr:1_{8681E966-DD86-409D-AB92-E2C891603E05}" xr6:coauthVersionLast="47" xr6:coauthVersionMax="47" xr10:uidLastSave="{00000000-0000-0000-0000-000000000000}"/>
  <bookViews>
    <workbookView xWindow="-108" yWindow="-108" windowWidth="23256" windowHeight="12576" tabRatio="819" firstSheet="2" activeTab="2" xr2:uid="{00000000-000D-0000-FFFF-FFFF00000000}"/>
  </bookViews>
  <sheets>
    <sheet name="admin" sheetId="20713" state="hidden" r:id="rId1"/>
    <sheet name="Revision Control" sheetId="20668" r:id="rId2"/>
    <sheet name="Title Page" sheetId="20615" r:id="rId3"/>
    <sheet name="1. Design Record (Print)" sheetId="20689" state="hidden" r:id="rId4"/>
    <sheet name="2. Engineering Change Documents" sheetId="20694" state="hidden" r:id="rId5"/>
    <sheet name="3. Customer ENGR Approval" sheetId="20696" state="hidden" r:id="rId6"/>
    <sheet name="4. Design FMEA" sheetId="20684" state="hidden" r:id="rId7"/>
    <sheet name="5. Process Flow Diagrams" sheetId="20681" state="hidden" r:id="rId8"/>
    <sheet name="6. Process FMEA" sheetId="20683" state="hidden" r:id="rId9"/>
    <sheet name="7. Control Plan" sheetId="20682" state="hidden" r:id="rId10"/>
    <sheet name="8a. MSA Summary" sheetId="20685" state="hidden" r:id="rId11"/>
    <sheet name="8b. MSA Worksheet" sheetId="20680" state="hidden" r:id="rId12"/>
    <sheet name="9a. Dimensional Results (VEND)" sheetId="20672" state="hidden" r:id="rId13"/>
    <sheet name="9b. Dimensional Results (ALLEG)" sheetId="20688" state="hidden" r:id="rId14"/>
    <sheet name="10a. Mat'l Cert | Test Results" sheetId="20686" state="hidden" r:id="rId15"/>
    <sheet name="10b. Performance Test Results" sheetId="20687" state="hidden" r:id="rId16"/>
    <sheet name="11a. IPC Summary" sheetId="20666" state="hidden" r:id="rId17"/>
    <sheet name="11b. IPC Worksheet" sheetId="20679" state="hidden" r:id="rId18"/>
    <sheet name="12. Qualified Lab Documentation" sheetId="20697" state="hidden" r:id="rId19"/>
    <sheet name="13. Appearance Approval Report" sheetId="20650" state="hidden" r:id="rId20"/>
    <sheet name="14. Sample Parts" sheetId="20716" state="hidden" r:id="rId21"/>
    <sheet name="15a. Master Sample (Physical)" sheetId="20717" state="hidden" r:id="rId22"/>
    <sheet name="15b. Master Sample (Analytical)" sheetId="20718" state="hidden" r:id="rId23"/>
    <sheet name="15c. Master Sample (Manufacturi" sheetId="20719" state="hidden" r:id="rId24"/>
    <sheet name="16. Checking Aids" sheetId="20667" state="hidden" r:id="rId25"/>
    <sheet name="17. Customer Specific Rqmts" sheetId="20671" state="hidden" r:id="rId26"/>
    <sheet name="18. Part Submission Warrant" sheetId="20660" state="hidden" r:id="rId27"/>
    <sheet name="FMEA Scoring Criteria" sheetId="20669" state="hidden" r:id="rId28"/>
    <sheet name="A. Tooling" sheetId="20693" state="hidden" r:id="rId29"/>
    <sheet name="B. Box Packaging and Labeling" sheetId="20702" state="hidden" r:id="rId30"/>
    <sheet name="E1. ALLE Elec. Control Docs" sheetId="20708" state="hidden" r:id="rId31"/>
    <sheet name="E2. Tester Documentation" sheetId="20704" state="hidden" r:id="rId32"/>
    <sheet name="E2. Test Coverage Example" sheetId="20706" state="hidden" r:id="rId33"/>
    <sheet name="E3. Strain Gauge Analysis" sheetId="20722" state="hidden" r:id="rId34"/>
    <sheet name="E4. Negative Test+Repeatability" sheetId="20705" state="hidden" r:id="rId35"/>
    <sheet name="E4. Neg. Test+Repeatability Ex." sheetId="20707" state="hidden" r:id="rId36"/>
    <sheet name="E5. Cleanliness Results" sheetId="20723" state="hidden" r:id="rId37"/>
    <sheet name="E6. Electronics Parts Labels" sheetId="20724" state="hidden" r:id="rId38"/>
    <sheet name="Lists" sheetId="20678" state="hidden" r:id="rId39"/>
  </sheets>
  <externalReferences>
    <externalReference r:id="rId40"/>
    <externalReference r:id="rId41"/>
  </externalReferences>
  <definedNames>
    <definedName name="_xlnm._FilterDatabase" localSheetId="32" hidden="1">'E2. Test Coverage Example'!$A$11:$K$276</definedName>
    <definedName name="_xlnm._FilterDatabase" localSheetId="31" hidden="1">'E2. Tester Documentation'!$A$28:$K$100</definedName>
    <definedName name="categories">admin!$L$1:$L$18</definedName>
    <definedName name="Data" localSheetId="30">'[1]Bilateral Example Data Sheet'!$A$108:$A$139</definedName>
    <definedName name="Data" localSheetId="32">'[1]Bilateral Example Data Sheet'!$A$108:$A$139</definedName>
    <definedName name="Data" localSheetId="31">'[1]Bilateral Example Data Sheet'!$A$108:$A$139</definedName>
    <definedName name="Data" localSheetId="35">'[1]Bilateral Example Data Sheet'!$A$108:$A$139</definedName>
    <definedName name="Data" localSheetId="34">'[1]Bilateral Example Data Sheet'!$A$108:$A$139</definedName>
    <definedName name="Freq_Distr" localSheetId="30">'[1]Bilateral Example Data Sheet'!$A$30:$I$57</definedName>
    <definedName name="Freq_Distr" localSheetId="32">'[1]Bilateral Example Data Sheet'!$A$30:$I$57</definedName>
    <definedName name="Freq_Distr" localSheetId="31">'[1]Bilateral Example Data Sheet'!$A$30:$I$57</definedName>
    <definedName name="Freq_Distr" localSheetId="35">'[1]Bilateral Example Data Sheet'!$A$30:$I$57</definedName>
    <definedName name="Freq_Distr" localSheetId="34">'[1]Bilateral Example Data Sheet'!$A$30:$I$57</definedName>
    <definedName name="Height">16</definedName>
    <definedName name="Inbound_Packaging_Spec" localSheetId="21">#REF!</definedName>
    <definedName name="Inbound_Packaging_Spec" localSheetId="22">#REF!</definedName>
    <definedName name="Inbound_Packaging_Spec" localSheetId="23">#REF!</definedName>
    <definedName name="Inbound_Packaging_Spec" localSheetId="29">'B. Box Packaging and Labeling'!$A$4</definedName>
    <definedName name="Inbound_Packaging_Spec" localSheetId="37">#REF!</definedName>
    <definedName name="NC" localSheetId="14">'[2]8D'!#REF!,'[2]8D'!$B$5:$H$46</definedName>
    <definedName name="NC" localSheetId="15">'[2]8D'!#REF!,'[2]8D'!$B$5:$H$46</definedName>
    <definedName name="NC" localSheetId="20">'[2]8D'!#REF!,'[2]8D'!$B$5:$H$46</definedName>
    <definedName name="NC" localSheetId="21">'[2]8D'!#REF!,'[2]8D'!$B$5:$H$46</definedName>
    <definedName name="NC" localSheetId="22">'[2]8D'!#REF!,'[2]8D'!$B$5:$H$46</definedName>
    <definedName name="NC" localSheetId="23">'[2]8D'!#REF!,'[2]8D'!$B$5:$H$46</definedName>
    <definedName name="NC" localSheetId="4">'[2]8D'!#REF!,'[2]8D'!$B$5:$H$46</definedName>
    <definedName name="NC" localSheetId="5">'[2]8D'!#REF!,'[2]8D'!$B$5:$H$46</definedName>
    <definedName name="NC" localSheetId="6">'[2]8D'!#REF!,'[2]8D'!$B$5:$H$46</definedName>
    <definedName name="NC" localSheetId="12">'[2]8D'!#REF!,'[2]8D'!$B$5:$H$46</definedName>
    <definedName name="NC" localSheetId="13">'[2]8D'!#REF!,'[2]8D'!$B$5:$H$46</definedName>
    <definedName name="NC" localSheetId="29">'[2]8D'!#REF!,'[2]8D'!$B$5:$H$46</definedName>
    <definedName name="NC" localSheetId="30">'[2]8D'!#REF!,'[2]8D'!$B$5:$H$46</definedName>
    <definedName name="NC" localSheetId="32">'[2]8D'!#REF!,'[2]8D'!$B$5:$H$46</definedName>
    <definedName name="NC" localSheetId="31">'[2]8D'!#REF!,'[2]8D'!$B$5:$H$46</definedName>
    <definedName name="NC" localSheetId="35">'[2]8D'!#REF!,'[2]8D'!$B$5:$H$46</definedName>
    <definedName name="NC" localSheetId="34">'[2]8D'!#REF!,'[2]8D'!$B$5:$H$46</definedName>
    <definedName name="NC" localSheetId="37">'[2]8D'!#REF!,'[2]8D'!$B$5:$H$46</definedName>
    <definedName name="NCR" localSheetId="14">'[2]8D'!#REF!</definedName>
    <definedName name="NCR" localSheetId="15">'[2]8D'!#REF!</definedName>
    <definedName name="NCR" localSheetId="21">'[2]8D'!#REF!</definedName>
    <definedName name="NCR" localSheetId="22">'[2]8D'!#REF!</definedName>
    <definedName name="NCR" localSheetId="23">'[2]8D'!#REF!</definedName>
    <definedName name="NCR" localSheetId="4">'[2]8D'!#REF!</definedName>
    <definedName name="NCR" localSheetId="5">'[2]8D'!#REF!</definedName>
    <definedName name="NCR" localSheetId="6">'[2]8D'!#REF!</definedName>
    <definedName name="NCR" localSheetId="12">'[2]8D'!#REF!</definedName>
    <definedName name="NCR" localSheetId="13">'[2]8D'!#REF!</definedName>
    <definedName name="NCR" localSheetId="29">'[2]8D'!#REF!</definedName>
    <definedName name="NCR" localSheetId="30">'[2]8D'!#REF!</definedName>
    <definedName name="NCR" localSheetId="32">'[2]8D'!#REF!</definedName>
    <definedName name="NCR" localSheetId="31">'[2]8D'!#REF!</definedName>
    <definedName name="NCR" localSheetId="35">'[2]8D'!#REF!</definedName>
    <definedName name="NCR" localSheetId="34">'[2]8D'!#REF!</definedName>
    <definedName name="NCR" localSheetId="37">'[2]8D'!#REF!</definedName>
    <definedName name="_xlnm.Print_Area" localSheetId="14">'10a. Mat''l Cert | Test Results'!$A:$M</definedName>
    <definedName name="_xlnm.Print_Area" localSheetId="15">'10b. Performance Test Results'!$A:$AD</definedName>
    <definedName name="_xlnm.Print_Area" localSheetId="16">'11a. IPC Summary'!$A:$R</definedName>
    <definedName name="_xlnm.Print_Area" localSheetId="17">'11b. IPC Worksheet'!$A:$P</definedName>
    <definedName name="_xlnm.Print_Area" localSheetId="19">'13. Appearance Approval Report'!$A$1:$X$37</definedName>
    <definedName name="_xlnm.Print_Area" localSheetId="24">'16. Checking Aids'!$B:$H</definedName>
    <definedName name="_xlnm.Print_Area" localSheetId="26">'18. Part Submission Warrant'!$A$1:$W$66</definedName>
    <definedName name="_xlnm.Print_Area" localSheetId="6">'4. Design FMEA'!$A:$U</definedName>
    <definedName name="_xlnm.Print_Area" localSheetId="7">'5. Process Flow Diagrams'!$A:$M</definedName>
    <definedName name="_xlnm.Print_Area" localSheetId="8">'6. Process FMEA'!$A:$U</definedName>
    <definedName name="_xlnm.Print_Area" localSheetId="9">'7. Control Plan'!$A:$N</definedName>
    <definedName name="_xlnm.Print_Area" localSheetId="10">'8a. MSA Summary'!$A:$M</definedName>
    <definedName name="_xlnm.Print_Area" localSheetId="11">'8b. MSA Worksheet'!$A:$M</definedName>
    <definedName name="_xlnm.Print_Area" localSheetId="12">'9a. Dimensional Results (VEND)'!$A:$AD</definedName>
    <definedName name="_xlnm.Print_Area" localSheetId="13">'9b. Dimensional Results (ALLEG)'!$A:$AD</definedName>
    <definedName name="_xlnm.Print_Area" localSheetId="2">'Title Page'!$A$1:$P$39</definedName>
    <definedName name="Rangechart" localSheetId="30">'[1]Bilateral Example Data Sheet'!$A$79:$I$107</definedName>
    <definedName name="Rangechart" localSheetId="32">'[1]Bilateral Example Data Sheet'!$A$79:$I$107</definedName>
    <definedName name="Rangechart" localSheetId="31">'[1]Bilateral Example Data Sheet'!$A$79:$I$107</definedName>
    <definedName name="Rangechart" localSheetId="35">'[1]Bilateral Example Data Sheet'!$A$79:$I$107</definedName>
    <definedName name="Rangechart" localSheetId="34">'[1]Bilateral Example Data Sheet'!$A$79:$I$107</definedName>
    <definedName name="reasons">admin!$M$1:$M$10</definedName>
    <definedName name="Results" localSheetId="30">'[1]Bilateral Example Data Sheet'!$A$1</definedName>
    <definedName name="Results" localSheetId="32">'[1]Bilateral Example Data Sheet'!$A$1</definedName>
    <definedName name="Results" localSheetId="31">'[1]Bilateral Example Data Sheet'!$A$1</definedName>
    <definedName name="Results" localSheetId="35">'[1]Bilateral Example Data Sheet'!$A$1</definedName>
    <definedName name="Results" localSheetId="34">'[1]Bilateral Example Data Sheet'!$A$1</definedName>
    <definedName name="Runchart" localSheetId="30">'[1]Bilateral Example Data Sheet'!$A$58:$I$88</definedName>
    <definedName name="Runchart" localSheetId="32">'[1]Bilateral Example Data Sheet'!$A$58:$I$88</definedName>
    <definedName name="Runchart" localSheetId="31">'[1]Bilateral Example Data Sheet'!$A$58:$I$88</definedName>
    <definedName name="Runchart" localSheetId="35">'[1]Bilateral Example Data Sheet'!$A$58:$I$88</definedName>
    <definedName name="Runchart" localSheetId="34">'[1]Bilateral Example Data Sheet'!$A$58:$I$88</definedName>
    <definedName name="StartValue">0.475</definedName>
    <definedName name="StepValue">0.001</definedName>
    <definedName name="TR" localSheetId="14">'[2]8D'!#REF!,'[2]8D'!$B$3:$H$46</definedName>
    <definedName name="TR" localSheetId="15">'[2]8D'!#REF!,'[2]8D'!$B$3:$H$46</definedName>
    <definedName name="TR" localSheetId="20">'[2]8D'!#REF!,'[2]8D'!$B$3:$H$46</definedName>
    <definedName name="TR" localSheetId="21">'[2]8D'!#REF!,'[2]8D'!$B$3:$H$46</definedName>
    <definedName name="TR" localSheetId="22">'[2]8D'!#REF!,'[2]8D'!$B$3:$H$46</definedName>
    <definedName name="TR" localSheetId="23">'[2]8D'!#REF!,'[2]8D'!$B$3:$H$46</definedName>
    <definedName name="TR" localSheetId="4">'[2]8D'!#REF!,'[2]8D'!$B$3:$H$46</definedName>
    <definedName name="TR" localSheetId="5">'[2]8D'!#REF!,'[2]8D'!$B$3:$H$46</definedName>
    <definedName name="TR" localSheetId="6">'[2]8D'!#REF!,'[2]8D'!$B$3:$H$46</definedName>
    <definedName name="TR" localSheetId="12">'[2]8D'!#REF!,'[2]8D'!$B$3:$H$46</definedName>
    <definedName name="TR" localSheetId="13">'[2]8D'!#REF!,'[2]8D'!$B$3:$H$46</definedName>
    <definedName name="TR" localSheetId="29">'[2]8D'!#REF!,'[2]8D'!$B$3:$H$46</definedName>
    <definedName name="TR" localSheetId="30">'[2]8D'!#REF!,'[2]8D'!$B$3:$H$46</definedName>
    <definedName name="TR" localSheetId="32">'[2]8D'!#REF!,'[2]8D'!$B$3:$H$46</definedName>
    <definedName name="TR" localSheetId="31">'[2]8D'!#REF!,'[2]8D'!$B$3:$H$46</definedName>
    <definedName name="TR" localSheetId="35">'[2]8D'!#REF!,'[2]8D'!$B$3:$H$46</definedName>
    <definedName name="TR" localSheetId="34">'[2]8D'!#REF!,'[2]8D'!$B$3:$H$46</definedName>
    <definedName name="TR" localSheetId="37">'[2]8D'!#REF!,'[2]8D'!$B$3:$H$46</definedName>
    <definedName name="Width">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9" i="20660" l="1"/>
  <c r="N30" i="20686" l="1"/>
  <c r="K29" i="20686"/>
  <c r="L28" i="20686"/>
  <c r="E29" i="20686"/>
  <c r="E28" i="20686"/>
  <c r="B18" i="20693" l="1"/>
  <c r="G14" i="20615"/>
  <c r="I18" i="20660" l="1"/>
  <c r="G18" i="20660"/>
  <c r="E18" i="20660"/>
  <c r="B12" i="20660"/>
  <c r="L12" i="20660"/>
  <c r="D3" i="20660"/>
  <c r="C6" i="20650"/>
  <c r="J5" i="20679"/>
  <c r="J4" i="20679"/>
  <c r="C4" i="20679"/>
  <c r="D3" i="20687"/>
  <c r="D3" i="20688"/>
  <c r="D4" i="20672"/>
  <c r="D3" i="20672"/>
  <c r="G4" i="20680"/>
  <c r="C5" i="20680"/>
  <c r="C4" i="20680"/>
  <c r="C2" i="20680"/>
  <c r="D5" i="20682"/>
  <c r="C5" i="20682"/>
  <c r="E5" i="20683"/>
  <c r="J2" i="20683"/>
  <c r="I4" i="20681"/>
  <c r="G4" i="20681"/>
  <c r="C4" i="20681"/>
  <c r="D5" i="20684" l="1"/>
  <c r="C5" i="20684"/>
  <c r="B27" i="20693"/>
  <c r="B22" i="20704"/>
  <c r="B24" i="20704"/>
  <c r="B23" i="20704"/>
  <c r="B18" i="20660" l="1"/>
  <c r="L18" i="20660"/>
  <c r="L15" i="20660"/>
  <c r="B15" i="20660"/>
  <c r="W6" i="20650"/>
  <c r="V2" i="20650"/>
  <c r="M4" i="20650"/>
  <c r="M2" i="20650"/>
  <c r="D4" i="20687"/>
  <c r="D4" i="20688"/>
  <c r="I2" i="20682" l="1"/>
  <c r="G2" i="20682"/>
  <c r="G5" i="20682"/>
  <c r="B5" i="20682"/>
  <c r="J3" i="20683"/>
  <c r="C5" i="20683"/>
  <c r="C4" i="20683"/>
  <c r="L4" i="20681"/>
  <c r="I5" i="20681" l="1"/>
  <c r="C5" i="20681"/>
  <c r="C4" i="20684"/>
  <c r="J3" i="20684"/>
  <c r="J2" i="20684"/>
  <c r="F2" i="20713" l="1"/>
  <c r="F3" i="20713"/>
  <c r="F4" i="20713"/>
  <c r="F5" i="20713"/>
  <c r="F6" i="20713"/>
  <c r="F7" i="20713"/>
  <c r="F8" i="20713"/>
  <c r="F9" i="20713"/>
  <c r="F10" i="20713"/>
  <c r="F11" i="20713"/>
  <c r="F12" i="20713"/>
  <c r="F13" i="20713"/>
  <c r="F14" i="20713"/>
  <c r="F15" i="20713"/>
  <c r="F16" i="20713"/>
  <c r="F17" i="20713"/>
  <c r="F18" i="20713"/>
  <c r="F19" i="20713"/>
  <c r="F20" i="20713"/>
  <c r="F21" i="20713"/>
  <c r="F22" i="20713"/>
  <c r="F23" i="20713"/>
  <c r="F24" i="20713"/>
  <c r="F25" i="20713"/>
  <c r="F26" i="20713"/>
  <c r="F27" i="20713"/>
  <c r="F28" i="20713"/>
  <c r="F29" i="20713"/>
  <c r="F30" i="20713"/>
  <c r="F31" i="20713"/>
  <c r="F32" i="20713"/>
  <c r="F33" i="20713"/>
  <c r="F34" i="20713"/>
  <c r="F35" i="20713"/>
  <c r="F36" i="20713"/>
  <c r="F37" i="20713"/>
  <c r="F38" i="20713"/>
  <c r="F39" i="20713"/>
  <c r="F40" i="20713"/>
  <c r="F41" i="20713"/>
  <c r="F42" i="20713"/>
  <c r="F43" i="20713"/>
  <c r="F44" i="20713"/>
  <c r="F45" i="20713"/>
  <c r="F46" i="20713"/>
  <c r="F47" i="20713"/>
  <c r="F48" i="20713"/>
  <c r="F49" i="20713"/>
  <c r="F50" i="20713"/>
  <c r="F51" i="20713"/>
  <c r="F52" i="20713"/>
  <c r="F53" i="20713"/>
  <c r="F54" i="20713"/>
  <c r="F55" i="20713"/>
  <c r="F56" i="20713"/>
  <c r="F57" i="20713"/>
  <c r="F58" i="20713"/>
  <c r="F59" i="20713"/>
  <c r="F60" i="20713"/>
  <c r="F61" i="20713"/>
  <c r="F62" i="20713"/>
  <c r="F63" i="20713"/>
  <c r="F64" i="20713"/>
  <c r="F65" i="20713"/>
  <c r="F66" i="20713"/>
  <c r="F67" i="20713"/>
  <c r="F68" i="20713"/>
  <c r="F69" i="20713"/>
  <c r="F70" i="20713"/>
  <c r="F71" i="20713"/>
  <c r="F72" i="20713"/>
  <c r="F73" i="20713"/>
  <c r="F74" i="20713"/>
  <c r="F75" i="20713"/>
  <c r="F76" i="20713"/>
  <c r="F77" i="20713"/>
  <c r="F78" i="20713"/>
  <c r="F79" i="20713"/>
  <c r="F80" i="20713"/>
  <c r="F81" i="20713"/>
  <c r="F82" i="20713"/>
  <c r="F83" i="20713"/>
  <c r="F84" i="20713"/>
  <c r="F85" i="20713"/>
  <c r="F86" i="20713"/>
  <c r="F87" i="20713"/>
  <c r="F88" i="20713"/>
  <c r="F89" i="20713"/>
  <c r="F90" i="20713"/>
  <c r="F91" i="20713"/>
  <c r="F92" i="20713"/>
  <c r="F93" i="20713"/>
  <c r="F94" i="20713"/>
  <c r="F95" i="20713"/>
  <c r="F96" i="20713"/>
  <c r="F97" i="20713"/>
  <c r="F98" i="20713"/>
  <c r="F99" i="20713"/>
  <c r="F100" i="20713"/>
  <c r="F101" i="20713"/>
  <c r="F102" i="20713"/>
  <c r="F103" i="20713"/>
  <c r="F104" i="20713"/>
  <c r="F105" i="20713"/>
  <c r="F106" i="20713"/>
  <c r="F107" i="20713"/>
  <c r="F108" i="20713"/>
  <c r="F109" i="20713"/>
  <c r="F110" i="20713"/>
  <c r="F111" i="20713"/>
  <c r="F112" i="20713"/>
  <c r="F113" i="20713"/>
  <c r="F114" i="20713"/>
  <c r="F115" i="20713"/>
  <c r="F116" i="20713"/>
  <c r="F117" i="20713"/>
  <c r="F118" i="20713"/>
  <c r="F119" i="20713"/>
  <c r="F120" i="20713"/>
  <c r="F121" i="20713"/>
  <c r="F122" i="20713"/>
  <c r="F123" i="20713"/>
  <c r="F124" i="20713"/>
  <c r="F125" i="20713"/>
  <c r="F126" i="20713"/>
  <c r="F127" i="20713"/>
  <c r="F128" i="20713"/>
  <c r="F129" i="20713"/>
  <c r="F130" i="20713"/>
  <c r="F131" i="20713"/>
  <c r="F132" i="20713"/>
  <c r="F133" i="20713"/>
  <c r="F134" i="20713"/>
  <c r="F135" i="20713"/>
  <c r="F136" i="20713"/>
  <c r="F137" i="20713"/>
  <c r="F138" i="20713"/>
  <c r="F139" i="20713"/>
  <c r="F140" i="20713"/>
  <c r="F141" i="20713"/>
  <c r="F142" i="20713"/>
  <c r="F143" i="20713"/>
  <c r="F144" i="20713"/>
  <c r="F145" i="20713"/>
  <c r="F146" i="20713"/>
  <c r="F147" i="20713"/>
  <c r="F148" i="20713"/>
  <c r="F149" i="20713"/>
  <c r="F150" i="20713"/>
  <c r="F151" i="20713"/>
  <c r="F152" i="20713"/>
  <c r="F153" i="20713"/>
  <c r="F154" i="20713"/>
  <c r="F155" i="20713"/>
  <c r="F156" i="20713"/>
  <c r="F157" i="20713"/>
  <c r="F158" i="20713"/>
  <c r="F159" i="20713"/>
  <c r="F160" i="20713"/>
  <c r="F161" i="20713"/>
  <c r="F162" i="20713"/>
  <c r="F163" i="20713"/>
  <c r="F164" i="20713"/>
  <c r="F165" i="20713"/>
  <c r="F166" i="20713"/>
  <c r="F167" i="20713"/>
  <c r="F168" i="20713"/>
  <c r="F169" i="20713"/>
  <c r="F170" i="20713"/>
  <c r="F171" i="20713"/>
  <c r="F172" i="20713"/>
  <c r="F173" i="20713"/>
  <c r="F174" i="20713"/>
  <c r="F175" i="20713"/>
  <c r="F176" i="20713"/>
  <c r="F177" i="20713"/>
  <c r="F178" i="20713"/>
  <c r="F179" i="20713"/>
  <c r="F180" i="20713"/>
  <c r="F181" i="20713"/>
  <c r="H8" i="20615" l="1"/>
  <c r="H9" i="20615"/>
  <c r="H9" i="20706" l="1"/>
  <c r="H8" i="20706"/>
  <c r="H7" i="20706"/>
  <c r="H6" i="20706"/>
  <c r="H5" i="20706"/>
  <c r="R46" i="20688" l="1"/>
  <c r="P46" i="20688"/>
  <c r="N46" i="20688"/>
  <c r="L46" i="20688"/>
  <c r="J46" i="20688"/>
  <c r="R45" i="20688"/>
  <c r="P45" i="20688"/>
  <c r="N45" i="20688"/>
  <c r="L45" i="20688"/>
  <c r="J45" i="20688"/>
  <c r="R44" i="20688"/>
  <c r="P44" i="20688"/>
  <c r="N44" i="20688"/>
  <c r="L44" i="20688"/>
  <c r="J44" i="20688"/>
  <c r="R43" i="20688"/>
  <c r="P43" i="20688"/>
  <c r="N43" i="20688"/>
  <c r="L43" i="20688"/>
  <c r="J43" i="20688"/>
  <c r="R42" i="20688"/>
  <c r="P42" i="20688"/>
  <c r="N42" i="20688"/>
  <c r="L42" i="20688"/>
  <c r="J42" i="20688"/>
  <c r="R41" i="20688"/>
  <c r="P41" i="20688"/>
  <c r="N41" i="20688"/>
  <c r="L41" i="20688"/>
  <c r="J41" i="20688"/>
  <c r="R40" i="20688"/>
  <c r="P40" i="20688"/>
  <c r="N40" i="20688"/>
  <c r="L40" i="20688"/>
  <c r="J40" i="20688"/>
  <c r="R39" i="20688"/>
  <c r="P39" i="20688"/>
  <c r="N39" i="20688"/>
  <c r="L39" i="20688"/>
  <c r="J39" i="20688"/>
  <c r="R38" i="20688"/>
  <c r="P38" i="20688"/>
  <c r="N38" i="20688"/>
  <c r="L38" i="20688"/>
  <c r="J38" i="20688"/>
  <c r="R37" i="20688"/>
  <c r="P37" i="20688"/>
  <c r="N37" i="20688"/>
  <c r="L37" i="20688"/>
  <c r="J37" i="20688"/>
  <c r="R36" i="20688"/>
  <c r="P36" i="20688"/>
  <c r="N36" i="20688"/>
  <c r="L36" i="20688"/>
  <c r="J36" i="20688"/>
  <c r="R35" i="20688"/>
  <c r="P35" i="20688"/>
  <c r="N35" i="20688"/>
  <c r="L35" i="20688"/>
  <c r="J35" i="20688"/>
  <c r="R34" i="20688"/>
  <c r="P34" i="20688"/>
  <c r="N34" i="20688"/>
  <c r="L34" i="20688"/>
  <c r="J34" i="20688"/>
  <c r="R33" i="20688"/>
  <c r="P33" i="20688"/>
  <c r="N33" i="20688"/>
  <c r="L33" i="20688"/>
  <c r="J33" i="20688"/>
  <c r="R32" i="20688"/>
  <c r="P32" i="20688"/>
  <c r="N32" i="20688"/>
  <c r="L32" i="20688"/>
  <c r="J32" i="20688"/>
  <c r="R31" i="20688"/>
  <c r="P31" i="20688"/>
  <c r="N31" i="20688"/>
  <c r="L31" i="20688"/>
  <c r="J31" i="20688"/>
  <c r="R30" i="20688"/>
  <c r="P30" i="20688"/>
  <c r="N30" i="20688"/>
  <c r="L30" i="20688"/>
  <c r="J30" i="20688"/>
  <c r="R29" i="20688"/>
  <c r="P29" i="20688"/>
  <c r="N29" i="20688"/>
  <c r="L29" i="20688"/>
  <c r="J29" i="20688"/>
  <c r="R28" i="20688"/>
  <c r="P28" i="20688"/>
  <c r="N28" i="20688"/>
  <c r="L28" i="20688"/>
  <c r="J28" i="20688"/>
  <c r="R27" i="20688"/>
  <c r="P27" i="20688"/>
  <c r="N27" i="20688"/>
  <c r="L27" i="20688"/>
  <c r="J27" i="20688"/>
  <c r="R26" i="20688"/>
  <c r="P26" i="20688"/>
  <c r="N26" i="20688"/>
  <c r="L26" i="20688"/>
  <c r="J26" i="20688"/>
  <c r="R25" i="20688"/>
  <c r="P25" i="20688"/>
  <c r="N25" i="20688"/>
  <c r="L25" i="20688"/>
  <c r="J25" i="20688"/>
  <c r="R24" i="20688"/>
  <c r="P24" i="20688"/>
  <c r="N24" i="20688"/>
  <c r="L24" i="20688"/>
  <c r="J24" i="20688"/>
  <c r="R23" i="20688"/>
  <c r="P23" i="20688"/>
  <c r="N23" i="20688"/>
  <c r="L23" i="20688"/>
  <c r="J23" i="20688"/>
  <c r="R22" i="20688"/>
  <c r="P22" i="20688"/>
  <c r="N22" i="20688"/>
  <c r="L22" i="20688"/>
  <c r="J22" i="20688"/>
  <c r="R21" i="20688"/>
  <c r="P21" i="20688"/>
  <c r="N21" i="20688"/>
  <c r="L21" i="20688"/>
  <c r="J21" i="20688"/>
  <c r="R20" i="20688"/>
  <c r="P20" i="20688"/>
  <c r="N20" i="20688"/>
  <c r="L20" i="20688"/>
  <c r="J20" i="20688"/>
  <c r="R19" i="20688"/>
  <c r="P19" i="20688"/>
  <c r="N19" i="20688"/>
  <c r="L19" i="20688"/>
  <c r="J19" i="20688"/>
  <c r="R18" i="20688"/>
  <c r="P18" i="20688"/>
  <c r="N18" i="20688"/>
  <c r="L18" i="20688"/>
  <c r="J18" i="20688"/>
  <c r="R17" i="20688"/>
  <c r="P17" i="20688"/>
  <c r="N17" i="20688"/>
  <c r="L17" i="20688"/>
  <c r="J17" i="20688"/>
  <c r="R16" i="20688"/>
  <c r="P16" i="20688"/>
  <c r="N16" i="20688"/>
  <c r="L16" i="20688"/>
  <c r="J16" i="20688"/>
  <c r="R15" i="20688"/>
  <c r="P15" i="20688"/>
  <c r="N15" i="20688"/>
  <c r="L15" i="20688"/>
  <c r="J15" i="20688"/>
  <c r="R14" i="20688"/>
  <c r="P14" i="20688"/>
  <c r="N14" i="20688"/>
  <c r="L14" i="20688"/>
  <c r="J14" i="20688"/>
  <c r="R13" i="20688"/>
  <c r="P13" i="20688"/>
  <c r="N13" i="20688"/>
  <c r="L13" i="20688"/>
  <c r="J13" i="20688"/>
  <c r="R12" i="20688"/>
  <c r="P12" i="20688"/>
  <c r="N12" i="20688"/>
  <c r="L12" i="20688"/>
  <c r="J12" i="20688"/>
  <c r="R11" i="20688"/>
  <c r="P11" i="20688"/>
  <c r="N11" i="20688"/>
  <c r="L11" i="20688"/>
  <c r="J11" i="20688"/>
  <c r="R10" i="20688"/>
  <c r="P10" i="20688"/>
  <c r="N10" i="20688"/>
  <c r="L10" i="20688"/>
  <c r="J10" i="20688"/>
  <c r="R9" i="20688"/>
  <c r="P9" i="20688"/>
  <c r="N9" i="20688"/>
  <c r="L9" i="20688"/>
  <c r="J9" i="20688"/>
  <c r="M5" i="20688"/>
  <c r="J4" i="20688"/>
  <c r="K3" i="20688"/>
  <c r="I9" i="20666"/>
  <c r="I10" i="20666"/>
  <c r="I11" i="20666"/>
  <c r="I12" i="20666"/>
  <c r="I13" i="20666"/>
  <c r="I14" i="20666"/>
  <c r="I15" i="20666"/>
  <c r="I16" i="20666"/>
  <c r="I17" i="20666"/>
  <c r="I18" i="20666"/>
  <c r="I19" i="20666"/>
  <c r="I20" i="20666"/>
  <c r="I21" i="20666"/>
  <c r="I22" i="20666"/>
  <c r="I23" i="20666"/>
  <c r="I24" i="20666"/>
  <c r="I25" i="20666"/>
  <c r="I26" i="20666"/>
  <c r="I27" i="20666"/>
  <c r="I8" i="20666"/>
  <c r="V10" i="20688" l="1"/>
  <c r="V14" i="20688"/>
  <c r="V18" i="20688"/>
  <c r="V22" i="20688"/>
  <c r="V26" i="20688"/>
  <c r="V30" i="20688"/>
  <c r="V34" i="20688"/>
  <c r="V38" i="20688"/>
  <c r="V46" i="20688"/>
  <c r="V11" i="20688"/>
  <c r="V19" i="20688"/>
  <c r="V27" i="20688"/>
  <c r="V35" i="20688"/>
  <c r="V39" i="20688"/>
  <c r="V43" i="20688"/>
  <c r="V12" i="20688"/>
  <c r="V16" i="20688"/>
  <c r="V20" i="20688"/>
  <c r="V24" i="20688"/>
  <c r="V28" i="20688"/>
  <c r="V32" i="20688"/>
  <c r="V36" i="20688"/>
  <c r="V40" i="20688"/>
  <c r="V44" i="20688"/>
  <c r="V42" i="20688"/>
  <c r="V15" i="20688"/>
  <c r="V23" i="20688"/>
  <c r="V31" i="20688"/>
  <c r="V9" i="20688"/>
  <c r="V13" i="20688"/>
  <c r="V17" i="20688"/>
  <c r="V21" i="20688"/>
  <c r="V25" i="20688"/>
  <c r="V29" i="20688"/>
  <c r="V33" i="20688"/>
  <c r="V37" i="20688"/>
  <c r="V41" i="20688"/>
  <c r="V45" i="20688"/>
  <c r="R46" i="20687"/>
  <c r="P46" i="20687"/>
  <c r="N46" i="20687"/>
  <c r="L46" i="20687"/>
  <c r="J46" i="20687"/>
  <c r="R45" i="20687"/>
  <c r="P45" i="20687"/>
  <c r="N45" i="20687"/>
  <c r="L45" i="20687"/>
  <c r="J45" i="20687"/>
  <c r="R44" i="20687"/>
  <c r="P44" i="20687"/>
  <c r="N44" i="20687"/>
  <c r="L44" i="20687"/>
  <c r="J44" i="20687"/>
  <c r="R43" i="20687"/>
  <c r="P43" i="20687"/>
  <c r="N43" i="20687"/>
  <c r="L43" i="20687"/>
  <c r="J43" i="20687"/>
  <c r="R42" i="20687"/>
  <c r="P42" i="20687"/>
  <c r="N42" i="20687"/>
  <c r="L42" i="20687"/>
  <c r="J42" i="20687"/>
  <c r="R41" i="20687"/>
  <c r="P41" i="20687"/>
  <c r="N41" i="20687"/>
  <c r="L41" i="20687"/>
  <c r="J41" i="20687"/>
  <c r="R40" i="20687"/>
  <c r="P40" i="20687"/>
  <c r="N40" i="20687"/>
  <c r="L40" i="20687"/>
  <c r="J40" i="20687"/>
  <c r="R39" i="20687"/>
  <c r="P39" i="20687"/>
  <c r="N39" i="20687"/>
  <c r="L39" i="20687"/>
  <c r="J39" i="20687"/>
  <c r="R38" i="20687"/>
  <c r="P38" i="20687"/>
  <c r="N38" i="20687"/>
  <c r="L38" i="20687"/>
  <c r="J38" i="20687"/>
  <c r="R37" i="20687"/>
  <c r="P37" i="20687"/>
  <c r="N37" i="20687"/>
  <c r="L37" i="20687"/>
  <c r="J37" i="20687"/>
  <c r="R36" i="20687"/>
  <c r="P36" i="20687"/>
  <c r="N36" i="20687"/>
  <c r="L36" i="20687"/>
  <c r="J36" i="20687"/>
  <c r="R35" i="20687"/>
  <c r="P35" i="20687"/>
  <c r="N35" i="20687"/>
  <c r="L35" i="20687"/>
  <c r="J35" i="20687"/>
  <c r="R34" i="20687"/>
  <c r="P34" i="20687"/>
  <c r="N34" i="20687"/>
  <c r="L34" i="20687"/>
  <c r="J34" i="20687"/>
  <c r="R33" i="20687"/>
  <c r="P33" i="20687"/>
  <c r="N33" i="20687"/>
  <c r="L33" i="20687"/>
  <c r="J33" i="20687"/>
  <c r="R32" i="20687"/>
  <c r="P32" i="20687"/>
  <c r="N32" i="20687"/>
  <c r="L32" i="20687"/>
  <c r="J32" i="20687"/>
  <c r="R31" i="20687"/>
  <c r="P31" i="20687"/>
  <c r="N31" i="20687"/>
  <c r="L31" i="20687"/>
  <c r="J31" i="20687"/>
  <c r="R30" i="20687"/>
  <c r="P30" i="20687"/>
  <c r="N30" i="20687"/>
  <c r="L30" i="20687"/>
  <c r="J30" i="20687"/>
  <c r="R29" i="20687"/>
  <c r="P29" i="20687"/>
  <c r="N29" i="20687"/>
  <c r="L29" i="20687"/>
  <c r="J29" i="20687"/>
  <c r="R28" i="20687"/>
  <c r="P28" i="20687"/>
  <c r="N28" i="20687"/>
  <c r="L28" i="20687"/>
  <c r="J28" i="20687"/>
  <c r="R27" i="20687"/>
  <c r="P27" i="20687"/>
  <c r="N27" i="20687"/>
  <c r="L27" i="20687"/>
  <c r="J27" i="20687"/>
  <c r="R26" i="20687"/>
  <c r="P26" i="20687"/>
  <c r="N26" i="20687"/>
  <c r="L26" i="20687"/>
  <c r="J26" i="20687"/>
  <c r="R25" i="20687"/>
  <c r="P25" i="20687"/>
  <c r="N25" i="20687"/>
  <c r="L25" i="20687"/>
  <c r="J25" i="20687"/>
  <c r="R24" i="20687"/>
  <c r="P24" i="20687"/>
  <c r="N24" i="20687"/>
  <c r="L24" i="20687"/>
  <c r="J24" i="20687"/>
  <c r="R23" i="20687"/>
  <c r="P23" i="20687"/>
  <c r="N23" i="20687"/>
  <c r="L23" i="20687"/>
  <c r="J23" i="20687"/>
  <c r="R22" i="20687"/>
  <c r="P22" i="20687"/>
  <c r="N22" i="20687"/>
  <c r="L22" i="20687"/>
  <c r="J22" i="20687"/>
  <c r="R21" i="20687"/>
  <c r="P21" i="20687"/>
  <c r="N21" i="20687"/>
  <c r="L21" i="20687"/>
  <c r="J21" i="20687"/>
  <c r="R20" i="20687"/>
  <c r="P20" i="20687"/>
  <c r="N20" i="20687"/>
  <c r="L20" i="20687"/>
  <c r="J20" i="20687"/>
  <c r="R19" i="20687"/>
  <c r="P19" i="20687"/>
  <c r="N19" i="20687"/>
  <c r="L19" i="20687"/>
  <c r="J19" i="20687"/>
  <c r="R18" i="20687"/>
  <c r="P18" i="20687"/>
  <c r="N18" i="20687"/>
  <c r="L18" i="20687"/>
  <c r="J18" i="20687"/>
  <c r="R17" i="20687"/>
  <c r="P17" i="20687"/>
  <c r="N17" i="20687"/>
  <c r="L17" i="20687"/>
  <c r="J17" i="20687"/>
  <c r="R16" i="20687"/>
  <c r="P16" i="20687"/>
  <c r="N16" i="20687"/>
  <c r="L16" i="20687"/>
  <c r="J16" i="20687"/>
  <c r="R15" i="20687"/>
  <c r="P15" i="20687"/>
  <c r="N15" i="20687"/>
  <c r="L15" i="20687"/>
  <c r="J15" i="20687"/>
  <c r="R14" i="20687"/>
  <c r="P14" i="20687"/>
  <c r="N14" i="20687"/>
  <c r="L14" i="20687"/>
  <c r="J14" i="20687"/>
  <c r="R13" i="20687"/>
  <c r="P13" i="20687"/>
  <c r="N13" i="20687"/>
  <c r="L13" i="20687"/>
  <c r="J13" i="20687"/>
  <c r="R12" i="20687"/>
  <c r="P12" i="20687"/>
  <c r="N12" i="20687"/>
  <c r="L12" i="20687"/>
  <c r="J12" i="20687"/>
  <c r="R11" i="20687"/>
  <c r="P11" i="20687"/>
  <c r="N11" i="20687"/>
  <c r="L11" i="20687"/>
  <c r="J11" i="20687"/>
  <c r="R10" i="20687"/>
  <c r="P10" i="20687"/>
  <c r="N10" i="20687"/>
  <c r="L10" i="20687"/>
  <c r="J10" i="20687"/>
  <c r="R9" i="20687"/>
  <c r="P9" i="20687"/>
  <c r="N9" i="20687"/>
  <c r="L9" i="20687"/>
  <c r="J9" i="20687"/>
  <c r="M5" i="20687"/>
  <c r="J4" i="20687"/>
  <c r="K3" i="20687"/>
  <c r="V10" i="20687" l="1"/>
  <c r="V13" i="20687"/>
  <c r="V18" i="20687"/>
  <c r="V21" i="20687"/>
  <c r="V26" i="20687"/>
  <c r="V29" i="20687"/>
  <c r="V34" i="20687"/>
  <c r="V37" i="20687"/>
  <c r="V42" i="20687"/>
  <c r="V45" i="20687"/>
  <c r="V9" i="20687"/>
  <c r="V14" i="20687"/>
  <c r="V17" i="20687"/>
  <c r="V22" i="20687"/>
  <c r="V25" i="20687"/>
  <c r="V30" i="20687"/>
  <c r="V33" i="20687"/>
  <c r="V38" i="20687"/>
  <c r="V41" i="20687"/>
  <c r="V46" i="20687"/>
  <c r="V11" i="20687"/>
  <c r="V12" i="20687"/>
  <c r="V15" i="20687"/>
  <c r="V16" i="20687"/>
  <c r="V19" i="20687"/>
  <c r="V20" i="20687"/>
  <c r="V23" i="20687"/>
  <c r="V24" i="20687"/>
  <c r="V27" i="20687"/>
  <c r="V28" i="20687"/>
  <c r="V31" i="20687"/>
  <c r="V32" i="20687"/>
  <c r="V35" i="20687"/>
  <c r="V36" i="20687"/>
  <c r="V39" i="20687"/>
  <c r="V40" i="20687"/>
  <c r="V43" i="20687"/>
  <c r="V44" i="20687"/>
  <c r="T50" i="20684"/>
  <c r="M50" i="20684"/>
  <c r="T49" i="20684"/>
  <c r="M49" i="20684"/>
  <c r="T48" i="20684"/>
  <c r="M48" i="20684"/>
  <c r="T47" i="20684"/>
  <c r="M47" i="20684"/>
  <c r="T46" i="20684"/>
  <c r="M46" i="20684"/>
  <c r="T45" i="20684"/>
  <c r="M45" i="20684"/>
  <c r="T44" i="20684"/>
  <c r="M44" i="20684"/>
  <c r="T43" i="20684"/>
  <c r="M43" i="20684"/>
  <c r="T42" i="20684"/>
  <c r="M42" i="20684"/>
  <c r="T41" i="20684"/>
  <c r="M41" i="20684"/>
  <c r="T40" i="20684"/>
  <c r="M40" i="20684"/>
  <c r="T39" i="20684"/>
  <c r="M39" i="20684"/>
  <c r="T38" i="20684"/>
  <c r="M38" i="20684"/>
  <c r="T37" i="20684"/>
  <c r="M37" i="20684"/>
  <c r="T36" i="20684"/>
  <c r="M36" i="20684"/>
  <c r="T35" i="20684"/>
  <c r="M35" i="20684"/>
  <c r="T34" i="20684"/>
  <c r="M34" i="20684"/>
  <c r="T33" i="20684"/>
  <c r="M33" i="20684"/>
  <c r="T32" i="20684"/>
  <c r="M32" i="20684"/>
  <c r="T31" i="20684"/>
  <c r="M31" i="20684"/>
  <c r="T30" i="20684"/>
  <c r="M30" i="20684"/>
  <c r="T29" i="20684"/>
  <c r="M29" i="20684"/>
  <c r="T28" i="20684"/>
  <c r="M28" i="20684"/>
  <c r="T27" i="20684"/>
  <c r="M27" i="20684"/>
  <c r="T26" i="20684"/>
  <c r="M26" i="20684"/>
  <c r="T25" i="20684"/>
  <c r="M25" i="20684"/>
  <c r="T24" i="20684"/>
  <c r="M24" i="20684"/>
  <c r="T23" i="20684"/>
  <c r="M23" i="20684"/>
  <c r="T22" i="20684"/>
  <c r="M22" i="20684"/>
  <c r="T21" i="20684"/>
  <c r="M21" i="20684"/>
  <c r="T20" i="20684"/>
  <c r="M20" i="20684"/>
  <c r="T19" i="20684"/>
  <c r="M19" i="20684"/>
  <c r="T18" i="20684"/>
  <c r="M18" i="20684"/>
  <c r="T17" i="20684"/>
  <c r="M17" i="20684"/>
  <c r="T16" i="20684"/>
  <c r="M16" i="20684"/>
  <c r="T15" i="20684"/>
  <c r="M15" i="20684"/>
  <c r="T14" i="20684"/>
  <c r="M14" i="20684"/>
  <c r="T13" i="20684"/>
  <c r="M13" i="20684"/>
  <c r="T12" i="20684"/>
  <c r="M12" i="20684"/>
  <c r="T11" i="20684"/>
  <c r="M11" i="20684"/>
  <c r="T10" i="20684"/>
  <c r="M10" i="20684"/>
  <c r="T9" i="20684"/>
  <c r="M9" i="20684"/>
  <c r="C3" i="20684"/>
  <c r="C2" i="20684"/>
  <c r="T50" i="20683" l="1"/>
  <c r="M50" i="20683"/>
  <c r="T49" i="20683"/>
  <c r="M49" i="20683"/>
  <c r="T48" i="20683"/>
  <c r="M48" i="20683"/>
  <c r="T47" i="20683"/>
  <c r="M47" i="20683"/>
  <c r="T46" i="20683"/>
  <c r="M46" i="20683"/>
  <c r="T45" i="20683"/>
  <c r="M45" i="20683"/>
  <c r="T44" i="20683"/>
  <c r="M44" i="20683"/>
  <c r="T43" i="20683"/>
  <c r="M43" i="20683"/>
  <c r="T42" i="20683"/>
  <c r="M42" i="20683"/>
  <c r="T41" i="20683"/>
  <c r="M41" i="20683"/>
  <c r="T40" i="20683"/>
  <c r="M40" i="20683"/>
  <c r="T39" i="20683"/>
  <c r="M39" i="20683"/>
  <c r="T38" i="20683"/>
  <c r="M38" i="20683"/>
  <c r="T37" i="20683"/>
  <c r="M37" i="20683"/>
  <c r="T36" i="20683"/>
  <c r="M36" i="20683"/>
  <c r="T35" i="20683"/>
  <c r="M35" i="20683"/>
  <c r="T34" i="20683"/>
  <c r="M34" i="20683"/>
  <c r="T33" i="20683"/>
  <c r="M33" i="20683"/>
  <c r="T32" i="20683"/>
  <c r="M32" i="20683"/>
  <c r="T31" i="20683"/>
  <c r="M31" i="20683"/>
  <c r="T30" i="20683"/>
  <c r="M30" i="20683"/>
  <c r="T29" i="20683"/>
  <c r="M29" i="20683"/>
  <c r="T28" i="20683"/>
  <c r="M28" i="20683"/>
  <c r="T27" i="20683"/>
  <c r="M27" i="20683"/>
  <c r="T26" i="20683"/>
  <c r="M26" i="20683"/>
  <c r="T25" i="20683"/>
  <c r="M25" i="20683"/>
  <c r="T24" i="20683"/>
  <c r="M24" i="20683"/>
  <c r="T23" i="20683"/>
  <c r="M23" i="20683"/>
  <c r="T22" i="20683"/>
  <c r="M22" i="20683"/>
  <c r="T21" i="20683"/>
  <c r="M21" i="20683"/>
  <c r="T20" i="20683"/>
  <c r="M20" i="20683"/>
  <c r="T19" i="20683"/>
  <c r="M19" i="20683"/>
  <c r="T18" i="20683"/>
  <c r="M18" i="20683"/>
  <c r="T17" i="20683"/>
  <c r="M17" i="20683"/>
  <c r="T16" i="20683"/>
  <c r="M16" i="20683"/>
  <c r="T15" i="20683"/>
  <c r="M15" i="20683"/>
  <c r="T14" i="20683"/>
  <c r="M14" i="20683"/>
  <c r="T13" i="20683"/>
  <c r="M13" i="20683"/>
  <c r="T12" i="20683"/>
  <c r="M12" i="20683"/>
  <c r="T11" i="20683"/>
  <c r="M11" i="20683"/>
  <c r="T10" i="20683"/>
  <c r="M10" i="20683"/>
  <c r="C3" i="20683"/>
  <c r="C2" i="20683"/>
  <c r="T9" i="20683"/>
  <c r="M9" i="20683"/>
  <c r="D3" i="20682"/>
  <c r="B4" i="20682"/>
  <c r="B3" i="20682"/>
  <c r="C6" i="20681"/>
  <c r="W4" i="20650" l="1"/>
  <c r="R4" i="20650"/>
  <c r="C59" i="20680"/>
  <c r="C50" i="20680"/>
  <c r="C52" i="20680" s="1"/>
  <c r="J31" i="20680"/>
  <c r="J13" i="20680"/>
  <c r="F13" i="20680"/>
  <c r="B13" i="20680"/>
  <c r="F30" i="20679"/>
  <c r="D25" i="20680" l="1"/>
  <c r="C25" i="20680"/>
  <c r="E17" i="20680"/>
  <c r="G25" i="20680"/>
  <c r="I18" i="20680"/>
  <c r="M19" i="20680"/>
  <c r="E21" i="20680"/>
  <c r="I22" i="20680"/>
  <c r="M23" i="20680"/>
  <c r="K26" i="20680"/>
  <c r="M16" i="20680"/>
  <c r="E18" i="20680"/>
  <c r="I19" i="20680"/>
  <c r="M20" i="20680"/>
  <c r="E22" i="20680"/>
  <c r="I23" i="20680"/>
  <c r="M24" i="20680"/>
  <c r="K25" i="20680"/>
  <c r="L25" i="20680"/>
  <c r="I16" i="20680"/>
  <c r="M17" i="20680"/>
  <c r="E19" i="20680"/>
  <c r="I20" i="20680"/>
  <c r="M21" i="20680"/>
  <c r="E23" i="20680"/>
  <c r="I24" i="20680"/>
  <c r="H25" i="20680"/>
  <c r="C39" i="20680"/>
  <c r="C26" i="20680"/>
  <c r="C58" i="20680"/>
  <c r="J52" i="20680"/>
  <c r="G52" i="20680"/>
  <c r="E16" i="20680"/>
  <c r="I17" i="20680"/>
  <c r="M18" i="20680"/>
  <c r="E20" i="20680"/>
  <c r="I21" i="20680"/>
  <c r="M22" i="20680"/>
  <c r="E24" i="20680"/>
  <c r="G26" i="20680"/>
  <c r="E15" i="20680"/>
  <c r="I15" i="20680"/>
  <c r="M15" i="20680"/>
  <c r="B25" i="20680"/>
  <c r="F25" i="20680"/>
  <c r="J25" i="20680"/>
  <c r="C5" i="20679"/>
  <c r="L62" i="20679"/>
  <c r="O41" i="20679"/>
  <c r="D41" i="20679"/>
  <c r="F41" i="20679" s="1"/>
  <c r="D40" i="20679"/>
  <c r="O39" i="20679"/>
  <c r="D39" i="20679"/>
  <c r="F39" i="20679" s="1"/>
  <c r="O30" i="20679"/>
  <c r="P21" i="20679"/>
  <c r="O21" i="20679"/>
  <c r="N21" i="20679"/>
  <c r="M21" i="20679"/>
  <c r="L21" i="20679"/>
  <c r="K21" i="20679"/>
  <c r="J21" i="20679"/>
  <c r="I21" i="20679"/>
  <c r="H21" i="20679"/>
  <c r="G21" i="20679"/>
  <c r="F21" i="20679"/>
  <c r="E21" i="20679"/>
  <c r="D21" i="20679"/>
  <c r="C21" i="20679"/>
  <c r="B21" i="20679"/>
  <c r="P20" i="20679"/>
  <c r="O20" i="20679"/>
  <c r="N20" i="20679"/>
  <c r="M20" i="20679"/>
  <c r="L20" i="20679"/>
  <c r="K20" i="20679"/>
  <c r="J20" i="20679"/>
  <c r="I20" i="20679"/>
  <c r="H20" i="20679"/>
  <c r="G20" i="20679"/>
  <c r="F20" i="20679"/>
  <c r="E20" i="20679"/>
  <c r="D20" i="20679"/>
  <c r="C20" i="20679"/>
  <c r="B20" i="20679"/>
  <c r="I26" i="20680" l="1"/>
  <c r="B29" i="20680" s="1"/>
  <c r="I25" i="20680"/>
  <c r="M29" i="20680"/>
  <c r="M28" i="20680"/>
  <c r="E25" i="20680"/>
  <c r="E26" i="20680"/>
  <c r="B28" i="20680" s="1"/>
  <c r="C42" i="20680"/>
  <c r="M25" i="20680"/>
  <c r="M26" i="20680"/>
  <c r="B30" i="20680" s="1"/>
  <c r="J58" i="20680"/>
  <c r="J59" i="20680" s="1"/>
  <c r="G58" i="20680"/>
  <c r="D49" i="20679"/>
  <c r="D48" i="20679" s="1"/>
  <c r="F48" i="20679" s="1"/>
  <c r="D58" i="20679"/>
  <c r="J65" i="20679"/>
  <c r="J9" i="20672"/>
  <c r="L9" i="20672"/>
  <c r="N9" i="20672"/>
  <c r="P9" i="20672"/>
  <c r="R9" i="20672"/>
  <c r="J10" i="20672"/>
  <c r="L10" i="20672"/>
  <c r="N10" i="20672"/>
  <c r="P10" i="20672"/>
  <c r="R10" i="20672"/>
  <c r="J11" i="20672"/>
  <c r="L11" i="20672"/>
  <c r="N11" i="20672"/>
  <c r="P11" i="20672"/>
  <c r="R11" i="20672"/>
  <c r="J12" i="20672"/>
  <c r="L12" i="20672"/>
  <c r="N12" i="20672"/>
  <c r="P12" i="20672"/>
  <c r="R12" i="20672"/>
  <c r="J13" i="20672"/>
  <c r="L13" i="20672"/>
  <c r="N13" i="20672"/>
  <c r="P13" i="20672"/>
  <c r="R13" i="20672"/>
  <c r="J14" i="20672"/>
  <c r="L14" i="20672"/>
  <c r="N14" i="20672"/>
  <c r="P14" i="20672"/>
  <c r="R14" i="20672"/>
  <c r="J15" i="20672"/>
  <c r="L15" i="20672"/>
  <c r="N15" i="20672"/>
  <c r="P15" i="20672"/>
  <c r="R15" i="20672"/>
  <c r="J16" i="20672"/>
  <c r="L16" i="20672"/>
  <c r="N16" i="20672"/>
  <c r="P16" i="20672"/>
  <c r="R16" i="20672"/>
  <c r="J17" i="20672"/>
  <c r="L17" i="20672"/>
  <c r="N17" i="20672"/>
  <c r="P17" i="20672"/>
  <c r="R17" i="20672"/>
  <c r="J18" i="20672"/>
  <c r="L18" i="20672"/>
  <c r="N18" i="20672"/>
  <c r="P18" i="20672"/>
  <c r="R18" i="20672"/>
  <c r="J19" i="20672"/>
  <c r="L19" i="20672"/>
  <c r="N19" i="20672"/>
  <c r="P19" i="20672"/>
  <c r="R19" i="20672"/>
  <c r="J20" i="20672"/>
  <c r="L20" i="20672"/>
  <c r="N20" i="20672"/>
  <c r="P20" i="20672"/>
  <c r="R20" i="20672"/>
  <c r="J21" i="20672"/>
  <c r="L21" i="20672"/>
  <c r="N21" i="20672"/>
  <c r="P21" i="20672"/>
  <c r="R21" i="20672"/>
  <c r="J22" i="20672"/>
  <c r="L22" i="20672"/>
  <c r="N22" i="20672"/>
  <c r="P22" i="20672"/>
  <c r="R22" i="20672"/>
  <c r="J23" i="20672"/>
  <c r="L23" i="20672"/>
  <c r="N23" i="20672"/>
  <c r="P23" i="20672"/>
  <c r="R23" i="20672"/>
  <c r="J24" i="20672"/>
  <c r="L24" i="20672"/>
  <c r="N24" i="20672"/>
  <c r="P24" i="20672"/>
  <c r="R24" i="20672"/>
  <c r="J25" i="20672"/>
  <c r="L25" i="20672"/>
  <c r="N25" i="20672"/>
  <c r="P25" i="20672"/>
  <c r="R25" i="20672"/>
  <c r="J26" i="20672"/>
  <c r="L26" i="20672"/>
  <c r="N26" i="20672"/>
  <c r="P26" i="20672"/>
  <c r="R26" i="20672"/>
  <c r="J27" i="20672"/>
  <c r="L27" i="20672"/>
  <c r="N27" i="20672"/>
  <c r="P27" i="20672"/>
  <c r="R27" i="20672"/>
  <c r="J28" i="20672"/>
  <c r="L28" i="20672"/>
  <c r="N28" i="20672"/>
  <c r="P28" i="20672"/>
  <c r="R28" i="20672"/>
  <c r="J29" i="20672"/>
  <c r="L29" i="20672"/>
  <c r="N29" i="20672"/>
  <c r="P29" i="20672"/>
  <c r="R29" i="20672"/>
  <c r="J30" i="20672"/>
  <c r="L30" i="20672"/>
  <c r="N30" i="20672"/>
  <c r="P30" i="20672"/>
  <c r="R30" i="20672"/>
  <c r="J31" i="20672"/>
  <c r="L31" i="20672"/>
  <c r="N31" i="20672"/>
  <c r="P31" i="20672"/>
  <c r="R31" i="20672"/>
  <c r="J32" i="20672"/>
  <c r="L32" i="20672"/>
  <c r="N32" i="20672"/>
  <c r="P32" i="20672"/>
  <c r="R32" i="20672"/>
  <c r="J33" i="20672"/>
  <c r="L33" i="20672"/>
  <c r="N33" i="20672"/>
  <c r="P33" i="20672"/>
  <c r="R33" i="20672"/>
  <c r="J34" i="20672"/>
  <c r="L34" i="20672"/>
  <c r="N34" i="20672"/>
  <c r="P34" i="20672"/>
  <c r="R34" i="20672"/>
  <c r="J35" i="20672"/>
  <c r="L35" i="20672"/>
  <c r="N35" i="20672"/>
  <c r="P35" i="20672"/>
  <c r="R35" i="20672"/>
  <c r="J36" i="20672"/>
  <c r="L36" i="20672"/>
  <c r="N36" i="20672"/>
  <c r="P36" i="20672"/>
  <c r="R36" i="20672"/>
  <c r="J37" i="20672"/>
  <c r="L37" i="20672"/>
  <c r="N37" i="20672"/>
  <c r="P37" i="20672"/>
  <c r="R37" i="20672"/>
  <c r="J38" i="20672"/>
  <c r="L38" i="20672"/>
  <c r="N38" i="20672"/>
  <c r="P38" i="20672"/>
  <c r="R38" i="20672"/>
  <c r="J39" i="20672"/>
  <c r="L39" i="20672"/>
  <c r="N39" i="20672"/>
  <c r="P39" i="20672"/>
  <c r="R39" i="20672"/>
  <c r="J40" i="20672"/>
  <c r="L40" i="20672"/>
  <c r="N40" i="20672"/>
  <c r="P40" i="20672"/>
  <c r="R40" i="20672"/>
  <c r="J41" i="20672"/>
  <c r="L41" i="20672"/>
  <c r="N41" i="20672"/>
  <c r="P41" i="20672"/>
  <c r="R41" i="20672"/>
  <c r="J42" i="20672"/>
  <c r="L42" i="20672"/>
  <c r="N42" i="20672"/>
  <c r="P42" i="20672"/>
  <c r="R42" i="20672"/>
  <c r="J43" i="20672"/>
  <c r="L43" i="20672"/>
  <c r="N43" i="20672"/>
  <c r="P43" i="20672"/>
  <c r="R43" i="20672"/>
  <c r="J44" i="20672"/>
  <c r="L44" i="20672"/>
  <c r="N44" i="20672"/>
  <c r="P44" i="20672"/>
  <c r="R44" i="20672"/>
  <c r="J45" i="20672"/>
  <c r="L45" i="20672"/>
  <c r="N45" i="20672"/>
  <c r="P45" i="20672"/>
  <c r="R45" i="20672"/>
  <c r="J46" i="20672"/>
  <c r="L46" i="20672"/>
  <c r="N46" i="20672"/>
  <c r="P46" i="20672"/>
  <c r="R46" i="20672"/>
  <c r="V40" i="20672" l="1"/>
  <c r="V36" i="20672"/>
  <c r="V32" i="20672"/>
  <c r="V28" i="20672"/>
  <c r="V20" i="20672"/>
  <c r="V43" i="20672"/>
  <c r="V27" i="20672"/>
  <c r="V11" i="20672"/>
  <c r="V35" i="20672"/>
  <c r="V15" i="20672"/>
  <c r="V46" i="20672"/>
  <c r="V45" i="20672"/>
  <c r="V42" i="20672"/>
  <c r="V41" i="20672"/>
  <c r="V38" i="20672"/>
  <c r="V37" i="20672"/>
  <c r="V34" i="20672"/>
  <c r="V33" i="20672"/>
  <c r="V30" i="20672"/>
  <c r="V29" i="20672"/>
  <c r="V26" i="20672"/>
  <c r="V25" i="20672"/>
  <c r="V22" i="20672"/>
  <c r="V21" i="20672"/>
  <c r="V18" i="20672"/>
  <c r="V17" i="20672"/>
  <c r="V14" i="20672"/>
  <c r="V13" i="20672"/>
  <c r="V10" i="20672"/>
  <c r="V44" i="20672"/>
  <c r="V24" i="20672"/>
  <c r="V16" i="20672"/>
  <c r="V12" i="20672"/>
  <c r="V39" i="20672"/>
  <c r="V31" i="20672"/>
  <c r="V23" i="20672"/>
  <c r="V19" i="20672"/>
  <c r="B31" i="20680"/>
  <c r="H29" i="20680" s="1"/>
  <c r="M30" i="20680"/>
  <c r="J42" i="20680"/>
  <c r="G42" i="20680"/>
  <c r="N65" i="20679"/>
  <c r="J68" i="20679" s="1"/>
  <c r="O48" i="20679"/>
  <c r="D50" i="20679"/>
  <c r="F50" i="20679" s="1"/>
  <c r="O50" i="20679"/>
  <c r="D59" i="20679"/>
  <c r="F59" i="20679" s="1"/>
  <c r="D57" i="20679"/>
  <c r="F57" i="20679" s="1"/>
  <c r="O59" i="20679"/>
  <c r="O57" i="20679"/>
  <c r="V9" i="20672"/>
  <c r="K3" i="20672"/>
  <c r="J4" i="20672"/>
  <c r="M5" i="20672"/>
  <c r="I29" i="20680" l="1"/>
  <c r="D9" i="20667" l="1"/>
  <c r="C4" i="20650" l="1"/>
  <c r="C2" i="20650"/>
  <c r="F4" i="20660" l="1"/>
  <c r="S5" i="20660"/>
  <c r="F5" i="20660"/>
  <c r="O3" i="206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Roberts, Jeffrey</author>
  </authors>
  <commentList>
    <comment ref="N16" authorId="0" shapeId="0" xr:uid="{5721FB5A-2A3F-46A6-903A-01E6269DAE45}">
      <text>
        <r>
          <rPr>
            <sz val="10"/>
            <color indexed="81"/>
            <rFont val="Tahoma"/>
            <family val="2"/>
          </rPr>
          <t>A master sample shall be retained for the same period as the production part approval records.</t>
        </r>
      </text>
    </comment>
    <comment ref="J17" authorId="0" shapeId="0" xr:uid="{D008D5BB-B45F-4B27-BB2C-B73FFAC93982}">
      <text>
        <r>
          <rPr>
            <sz val="10"/>
            <color indexed="81"/>
            <rFont val="Tahoma"/>
            <family val="2"/>
          </rPr>
          <t>• Latest detailed print reflecting part number and revision level. 
• For complicated assemblies an ISO-plot will be accepted. 
• Element also needs to include a Bill of Materials (BOM). 
• Each and every feature must be “ballooned” or “road mapped” to correspond with the dimensional inspection results (including drawing notes, standard tolerance notes and specifications, and anything else relevant to the design of the part).  
• Attach Drawing to the PPAP Package.</t>
        </r>
      </text>
    </comment>
    <comment ref="J18" authorId="0" shapeId="0" xr:uid="{DC1F4A57-6DC1-48C7-ADB4-168BD6A1AF60}">
      <text>
        <r>
          <rPr>
            <sz val="10"/>
            <color indexed="81"/>
            <rFont val="Tahoma"/>
            <family val="2"/>
          </rPr>
          <t>Any ECNs that are not yet recorded in latest print or ISO-plot referenced in Element 1.</t>
        </r>
      </text>
    </comment>
    <comment ref="J19" authorId="0" shapeId="0" xr:uid="{AB9AB3B3-4CB9-46CB-B31C-21CD7E2EEF69}">
      <text>
        <r>
          <rPr>
            <sz val="10"/>
            <color indexed="81"/>
            <rFont val="Tahoma"/>
            <family val="2"/>
          </rPr>
          <t>If required by Allegion a written statement that approves the component/material to be PPAP’d by Allegion Engineering</t>
        </r>
      </text>
    </comment>
    <comment ref="J20" authorId="0" shapeId="0" xr:uid="{3EE735C2-750F-4F1B-A94F-A3DEBAD42009}">
      <text>
        <r>
          <rPr>
            <sz val="10"/>
            <color indexed="81"/>
            <rFont val="Tahoma"/>
            <family val="2"/>
          </rPr>
          <t>A copy of the Design Failure Mode and Effect Analysis (DFMEA), reviewed and signed-off by supplier. 
If Allegion is design responsible, usually Allegion may not share this document with the supplier.  However, the list of all critical or high impact product characteristics should be shared with the supplier, so they can be addressed on the PFMEA and Control Plan.</t>
        </r>
      </text>
    </comment>
    <comment ref="N20" authorId="0" shapeId="0" xr:uid="{858D5AF5-85D8-4B71-982F-7D57B73A0308}">
      <text>
        <r>
          <rPr>
            <sz val="10"/>
            <color indexed="81"/>
            <rFont val="Tahoma"/>
            <family val="2"/>
          </rPr>
          <t>If required by the customer, the organization shall submit with the PPAP any part-specific checking aid (may be for assemblies or components) - See TAB 16 for further instructions.</t>
        </r>
      </text>
    </comment>
    <comment ref="J21" authorId="0" shapeId="0" xr:uid="{9D3C44A9-2620-4C70-B3CD-B686D88A243F}">
      <text>
        <r>
          <rPr>
            <sz val="10"/>
            <color indexed="81"/>
            <rFont val="Tahoma"/>
            <family val="2"/>
          </rPr>
          <t>A copy of the Process Flow, indicating all steps and sequence in the process, including incoming components.</t>
        </r>
      </text>
    </comment>
    <comment ref="N21" authorId="0" shapeId="0" xr:uid="{F3F7BE06-EEBB-4137-94FE-6F8D1D18643C}">
      <text>
        <r>
          <rPr>
            <sz val="10"/>
            <color indexed="81"/>
            <rFont val="Tahoma"/>
            <family val="2"/>
          </rPr>
          <t>See tab 17 (Customer Specific Requirements) for additional requirements that are specified by Allegion.</t>
        </r>
      </text>
    </comment>
    <comment ref="J22" authorId="0" shapeId="0" xr:uid="{E68464CD-842C-4F34-B5E7-89470CD5D72F}">
      <text>
        <r>
          <rPr>
            <sz val="10"/>
            <color indexed="81"/>
            <rFont val="Tahoma"/>
            <family val="2"/>
          </rPr>
          <t>A copy of the Process Failure Mode and Effect Analysis (PFMEA), reviewed and signed-off by supplier. The PFMEA follows the Process Flow steps, and indicates "what could go wrong" during the process of each component.</t>
        </r>
      </text>
    </comment>
    <comment ref="N22" authorId="0" shapeId="0" xr:uid="{AABA12E2-6B11-4B8D-915A-B9B666B7E040}">
      <text>
        <r>
          <rPr>
            <sz val="10"/>
            <color indexed="81"/>
            <rFont val="Tahoma"/>
            <family val="2"/>
          </rPr>
          <t>A completed Allegion-PSW warranting the product/material meeting all applicable specifications and standards. 
No product and/or process changes are allowed unless Allegion has given approval to do so per AIAG-PPAP 4th edition section 3.</t>
        </r>
      </text>
    </comment>
    <comment ref="J23" authorId="0" shapeId="0" xr:uid="{7CC3C40F-0D58-403C-BE46-D6E336D6C03E}">
      <text>
        <r>
          <rPr>
            <sz val="10"/>
            <color indexed="81"/>
            <rFont val="Tahoma"/>
            <family val="2"/>
          </rPr>
          <t xml:space="preserve">A copy of the Control Plan, reviewed and signed-off by supplier. 
The Control Plan follows the PFMEA steps, and provides more details on how the "potential issues" are checked in the incoming quality, assembly process or during inspections or test of finished products. 
All product features are to be addressed in the Control Plan, with special emphasis on Critical or Significant Characteristics.
</t>
        </r>
      </text>
    </comment>
    <comment ref="N23" authorId="0" shapeId="0" xr:uid="{FF7B7B14-E48E-4151-AF90-58B57F89B11D}">
      <text>
        <r>
          <rPr>
            <sz val="10"/>
            <color indexed="81"/>
            <rFont val="Tahoma"/>
            <family val="2"/>
          </rPr>
          <t xml:space="preserve">If PPAP includes new manufacturing, reburbishment, or transfer of Allegion-owned tooling, this section will need to be filled out to ensure tooling data and records are captured properly for future reference and documentation. </t>
        </r>
      </text>
    </comment>
    <comment ref="J24" authorId="0" shapeId="0" xr:uid="{0C509C55-7461-44E0-AC37-EF1CE1FE9932}">
      <text>
        <r>
          <rPr>
            <sz val="10"/>
            <color indexed="81"/>
            <rFont val="Tahoma"/>
            <family val="2"/>
          </rPr>
          <t>MSA shall be conducted for all gages used for measuring critical and significant characteristics regardless if these provide attribute or variable data. 
As part of PPAP all gages need to be capable per AIAG guidelines.  A summary of results shall be provided on tab 8 (MSA).</t>
        </r>
      </text>
    </comment>
    <comment ref="N24" authorId="0" shapeId="0" xr:uid="{DD423082-4A71-45E1-98F8-9272F0ABE29A}">
      <text>
        <r>
          <rPr>
            <sz val="10"/>
            <color indexed="81"/>
            <rFont val="Tahoma"/>
            <family val="2"/>
          </rPr>
          <t xml:space="preserve">Details of supplier packaging (dimensions, protection, weight, etc.) and labeling are input into this section, along with photos of packaging/labeling. They are then verified against product specifications and the Allegion Inbound Shipping Specification for compliance to requirements. </t>
        </r>
      </text>
    </comment>
    <comment ref="J25" authorId="0" shapeId="0" xr:uid="{B8DBAFA5-0AE7-46AA-B3C2-FE3E4E127130}">
      <text>
        <r>
          <rPr>
            <sz val="10"/>
            <color indexed="81"/>
            <rFont val="Tahoma"/>
            <family val="2"/>
          </rPr>
          <t xml:space="preserve">A list of every dimension noted on the ballooned drawing. 
This list shows the product characteristic, specification, the measurement results and the assessment showing if this dimension is "ok" or "not ok". 
</t>
        </r>
        <r>
          <rPr>
            <b/>
            <sz val="10"/>
            <color indexed="81"/>
            <rFont val="Tahoma"/>
            <family val="2"/>
          </rPr>
          <t xml:space="preserve">
A minimum of 5 pieces is reported per product/process combination.</t>
        </r>
      </text>
    </comment>
    <comment ref="J26" authorId="0" shapeId="0" xr:uid="{3E46B69A-F3DE-4FE6-B22B-6A24155D19B2}">
      <text>
        <r>
          <rPr>
            <sz val="10"/>
            <color indexed="81"/>
            <rFont val="Tahoma"/>
            <family val="2"/>
          </rPr>
          <t xml:space="preserve">Data submitted needs to prove that component/material meets all material, performance and test requirements identified by Allegion (print) and/or Supplier (internal). 
</t>
        </r>
        <r>
          <rPr>
            <b/>
            <sz val="10"/>
            <color indexed="81"/>
            <rFont val="Tahoma"/>
            <family val="2"/>
          </rPr>
          <t>A minimum data set of 3 samples is required.</t>
        </r>
      </text>
    </comment>
    <comment ref="N26" authorId="0" shapeId="0" xr:uid="{C71DF6F3-CBA0-4A17-ACA0-D7FF60A6A9CD}">
      <text>
        <r>
          <rPr>
            <sz val="10"/>
            <color indexed="81"/>
            <rFont val="Tahoma"/>
            <family val="2"/>
          </rPr>
          <t>Additional Allegion control documentation</t>
        </r>
      </text>
    </comment>
    <comment ref="N27" authorId="0" shapeId="0" xr:uid="{0D8D6E69-1043-46CF-88DB-997D3441BCAF}">
      <text>
        <r>
          <rPr>
            <sz val="10"/>
            <color indexed="81"/>
            <rFont val="Tahoma"/>
            <family val="2"/>
          </rPr>
          <t>Allegion requirements for PCBA test equipment, including coverage documentation</t>
        </r>
      </text>
    </comment>
    <comment ref="N28" authorId="0" shapeId="0" xr:uid="{9D8C2FBC-2F23-44F7-B700-5DA15E33319B}">
      <text>
        <r>
          <rPr>
            <sz val="10"/>
            <color indexed="81"/>
            <rFont val="Tahoma"/>
            <family val="2"/>
          </rPr>
          <t>Documents if / where strain gauge analysis is required, as well as agreement upon test locations and test results</t>
        </r>
      </text>
    </comment>
    <comment ref="J29" authorId="0" shapeId="0" xr:uid="{9E986E79-794E-44C4-B45D-424AF5D648A4}">
      <text>
        <r>
          <rPr>
            <sz val="10"/>
            <color indexed="81"/>
            <rFont val="Tahoma"/>
            <family val="2"/>
          </rPr>
          <t xml:space="preserve">Complete summary of results for Critical and Significant Features Specified on Drawing (Tab 11. Initial Process Study).
</t>
        </r>
        <r>
          <rPr>
            <b/>
            <sz val="10"/>
            <color indexed="81"/>
            <rFont val="Tahoma"/>
            <family val="2"/>
          </rPr>
          <t xml:space="preserve">Minimum sample size for Capability Analysis is 30.
</t>
        </r>
        <r>
          <rPr>
            <sz val="10"/>
            <color indexed="81"/>
            <rFont val="Tahoma"/>
            <family val="2"/>
          </rPr>
          <t xml:space="preserve">
If CPK is Less than 1.33 an accompanying Action Plan is required.</t>
        </r>
      </text>
    </comment>
    <comment ref="N29" authorId="0" shapeId="0" xr:uid="{C92D0784-FB11-455D-AE28-5C56616E923F}">
      <text>
        <r>
          <rPr>
            <sz val="10"/>
            <color indexed="81"/>
            <rFont val="Tahoma"/>
            <family val="2"/>
          </rPr>
          <t>Used to define and document negative testing details, including description and results of each test 
Also to document repeatability test results</t>
        </r>
      </text>
    </comment>
    <comment ref="J30" authorId="0" shapeId="0" xr:uid="{F5C17A30-6929-410D-A794-2B7D5F08A9AF}">
      <text>
        <r>
          <rPr>
            <sz val="10"/>
            <color indexed="81"/>
            <rFont val="Tahoma"/>
            <family val="2"/>
          </rPr>
          <t>If utilizing in-house lab for material and or performance test results insert the lab’s testing scope in this section. 
If using an outside lab, include lab certification with scope.</t>
        </r>
      </text>
    </comment>
    <comment ref="N30" authorId="0" shapeId="0" xr:uid="{C1B50330-E543-422E-A44A-0CDCC6D5AB82}">
      <text>
        <r>
          <rPr>
            <sz val="10"/>
            <color indexed="81"/>
            <rFont val="Tahoma"/>
            <family val="2"/>
          </rPr>
          <t>Documents cleanliness test results</t>
        </r>
      </text>
    </comment>
    <comment ref="J31" authorId="0" shapeId="0" xr:uid="{01D39F31-7351-4801-A229-1DDBBCB793F7}">
      <text>
        <r>
          <rPr>
            <sz val="10"/>
            <color indexed="81"/>
            <rFont val="Tahoma"/>
            <family val="2"/>
          </rPr>
          <t>Appearance Approval Report for Finished parts or where applicable.</t>
        </r>
      </text>
    </comment>
    <comment ref="N31" authorId="0" shapeId="0" xr:uid="{801B22F5-3C4B-4025-A1A3-93AF139988BE}">
      <text>
        <r>
          <rPr>
            <sz val="10"/>
            <color indexed="81"/>
            <rFont val="Tahoma"/>
            <family val="2"/>
          </rPr>
          <t>Documents PCBA label and its location on the board</t>
        </r>
      </text>
    </comment>
    <comment ref="J32" authorId="0" shapeId="0" xr:uid="{A0B75CF2-8E6A-4C1D-B4A2-9054080C3C9D}">
      <text>
        <r>
          <rPr>
            <sz val="10"/>
            <color indexed="81"/>
            <rFont val="Tahoma"/>
            <family val="2"/>
          </rPr>
          <t>Sample product from the Significant Production Run shall be provided as specified by Allegion.   
Quantities will be determined by the Allegion team; see Quantity Required field.  
Allegion may choose to validate these parts, hence verifying the validity of the submitted PPAP results.  
Samples should be clearly labelled as "PPAP Samples"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Rick Proctor</author>
    <author>cjarvi</author>
  </authors>
  <commentList>
    <comment ref="G9" authorId="0" shapeId="0" xr:uid="{00000000-0006-0000-0A00-000001000000}">
      <text>
        <r>
          <rPr>
            <sz val="9"/>
            <color indexed="81"/>
            <rFont val="Tahoma"/>
            <family val="2"/>
          </rPr>
          <t xml:space="preserve">Yes / No - consideration given for </t>
        </r>
        <r>
          <rPr>
            <b/>
            <sz val="9"/>
            <color indexed="81"/>
            <rFont val="Tahoma"/>
            <family val="2"/>
          </rPr>
          <t>stability</t>
        </r>
        <r>
          <rPr>
            <sz val="9"/>
            <color indexed="81"/>
            <rFont val="Tahoma"/>
            <family val="2"/>
          </rPr>
          <t>?</t>
        </r>
      </text>
    </comment>
    <comment ref="G10" authorId="0" shapeId="0" xr:uid="{00000000-0006-0000-0A00-000002000000}">
      <text>
        <r>
          <rPr>
            <sz val="9"/>
            <color indexed="81"/>
            <rFont val="Tahoma"/>
            <family val="2"/>
          </rPr>
          <t xml:space="preserve">Yes / No - consideration given for </t>
        </r>
        <r>
          <rPr>
            <b/>
            <sz val="9"/>
            <color indexed="81"/>
            <rFont val="Tahoma"/>
            <family val="2"/>
          </rPr>
          <t>bias</t>
        </r>
        <r>
          <rPr>
            <sz val="9"/>
            <color indexed="81"/>
            <rFont val="Tahoma"/>
            <family val="2"/>
          </rPr>
          <t>?</t>
        </r>
      </text>
    </comment>
    <comment ref="G11" authorId="0" shapeId="0" xr:uid="{00000000-0006-0000-0A00-000003000000}">
      <text>
        <r>
          <rPr>
            <sz val="9"/>
            <color indexed="81"/>
            <rFont val="Tahoma"/>
            <family val="2"/>
          </rPr>
          <t xml:space="preserve">Yes / No - consideration given for </t>
        </r>
        <r>
          <rPr>
            <b/>
            <sz val="9"/>
            <color indexed="81"/>
            <rFont val="Tahoma"/>
            <family val="2"/>
          </rPr>
          <t>linearity</t>
        </r>
        <r>
          <rPr>
            <sz val="9"/>
            <color indexed="81"/>
            <rFont val="Tahoma"/>
            <family val="2"/>
          </rPr>
          <t>?</t>
        </r>
      </text>
    </comment>
    <comment ref="H31" authorId="1" shapeId="0" xr:uid="{00000000-0006-0000-0A00-000004000000}">
      <text>
        <r>
          <rPr>
            <b/>
            <sz val="9"/>
            <color indexed="9"/>
            <rFont val="Tahoma"/>
            <family val="2"/>
          </rPr>
          <t>Total Tolerance must be entered here for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Perez, Raul</author>
  </authors>
  <commentList>
    <comment ref="D3" authorId="0" shapeId="0" xr:uid="{00000000-0006-0000-1600-000001000000}">
      <text>
        <r>
          <rPr>
            <b/>
            <sz val="9"/>
            <color indexed="81"/>
            <rFont val="Tahoma"/>
            <family val="2"/>
          </rPr>
          <t>If cells are LOCKED, then Values are auto-populated from Title Page. Enter values  there.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Torres, Allan</author>
    <author>McCreary, Donald</author>
  </authors>
  <commentList>
    <comment ref="E28" authorId="0" shapeId="0" xr:uid="{C52C0B82-109D-43F1-9FB1-775B8F949DFF}">
      <text>
        <r>
          <rPr>
            <b/>
            <sz val="9"/>
            <color indexed="81"/>
            <rFont val="Tahoma"/>
            <family val="2"/>
          </rPr>
          <t xml:space="preserve">Select one Verification:
T   (Transparent)
P   (Presence)
V   (Value to Spec)
</t>
        </r>
      </text>
    </comment>
    <comment ref="J28" authorId="1" shapeId="0" xr:uid="{E3807C9F-67CF-47B5-8D8E-437659CB7582}">
      <text>
        <r>
          <rPr>
            <sz val="9"/>
            <color indexed="81"/>
            <rFont val="Tahoma"/>
            <family val="2"/>
          </rPr>
          <t>Remove a component, change orientation of a component, change component value to ensure detection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Torres, Allan</author>
    <author>McCreary, Donald</author>
  </authors>
  <commentList>
    <comment ref="E11" authorId="0" shapeId="0" xr:uid="{0A88F16C-6FA2-40B0-8891-3D47E5EA0E47}">
      <text>
        <r>
          <rPr>
            <b/>
            <sz val="9"/>
            <color indexed="81"/>
            <rFont val="Tahoma"/>
            <family val="2"/>
          </rPr>
          <t xml:space="preserve">Select one Verification:
T   (Transparent)
P   (Presence)
V   (Value to Spec)
</t>
        </r>
      </text>
    </comment>
    <comment ref="J11" authorId="1" shapeId="0" xr:uid="{C7DB8322-CDC6-4B31-BDF9-35BD0CBA875C}">
      <text>
        <r>
          <rPr>
            <sz val="9"/>
            <color indexed="81"/>
            <rFont val="Tahoma"/>
            <family val="2"/>
          </rPr>
          <t>Remove a component, change orientation of a component, change component value to ensure detection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Torres, Allan</author>
  </authors>
  <commentList>
    <comment ref="E7" authorId="0" shapeId="0" xr:uid="{135E75F2-E297-459E-8997-654B51A47520}">
      <text>
        <r>
          <rPr>
            <sz val="9"/>
            <color indexed="81"/>
            <rFont val="Tahoma"/>
            <family val="2"/>
          </rPr>
          <t xml:space="preserve">
Please complete the table below with </t>
        </r>
        <r>
          <rPr>
            <b/>
            <sz val="9"/>
            <color indexed="81"/>
            <rFont val="Tahoma"/>
            <family val="2"/>
          </rPr>
          <t>Detected</t>
        </r>
        <r>
          <rPr>
            <sz val="9"/>
            <color indexed="81"/>
            <rFont val="Tahoma"/>
            <family val="2"/>
          </rPr>
          <t xml:space="preserve"> or </t>
        </r>
        <r>
          <rPr>
            <b/>
            <sz val="9"/>
            <color indexed="81"/>
            <rFont val="Tahoma"/>
            <family val="2"/>
          </rPr>
          <t>Not Detected</t>
        </r>
        <r>
          <rPr>
            <sz val="9"/>
            <color indexed="81"/>
            <rFont val="Tahoma"/>
            <family val="2"/>
          </rPr>
          <t xml:space="preserve"> status for each equipment...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Torres, Allan</author>
  </authors>
  <commentList>
    <comment ref="E4" authorId="0" shapeId="0" xr:uid="{5C209D31-BE9E-42CF-AE18-2D0D58D2F978}">
      <text>
        <r>
          <rPr>
            <sz val="9"/>
            <color indexed="81"/>
            <rFont val="Tahoma"/>
            <family val="2"/>
          </rPr>
          <t xml:space="preserve">
Please complete the table below with </t>
        </r>
        <r>
          <rPr>
            <b/>
            <sz val="9"/>
            <color indexed="81"/>
            <rFont val="Tahoma"/>
            <family val="2"/>
          </rPr>
          <t>detect</t>
        </r>
        <r>
          <rPr>
            <sz val="9"/>
            <color indexed="81"/>
            <rFont val="Tahoma"/>
            <family val="2"/>
          </rPr>
          <t xml:space="preserve"> or not </t>
        </r>
        <r>
          <rPr>
            <b/>
            <sz val="9"/>
            <color indexed="81"/>
            <rFont val="Tahoma"/>
            <family val="2"/>
          </rPr>
          <t>detected</t>
        </r>
        <r>
          <rPr>
            <sz val="9"/>
            <color indexed="81"/>
            <rFont val="Tahoma"/>
            <family val="2"/>
          </rPr>
          <t xml:space="preserve"> status for each equipment...</t>
        </r>
      </text>
    </comment>
  </commentList>
</comments>
</file>

<file path=xl/sharedStrings.xml><?xml version="1.0" encoding="utf-8"?>
<sst xmlns="http://schemas.openxmlformats.org/spreadsheetml/2006/main" count="4380" uniqueCount="1397">
  <si>
    <t>1. Design Record (Print)</t>
  </si>
  <si>
    <t>• Latest detailed print reflecting part number and revision level. 
• For complicated assemblies an ISO-plot will be accepted. 
• Element also needs to include a Bill of Materials (BOM). 
• Each and every feature must be “ballooned” or “road mapped” to correspond with the dimensional inspection results (including drawing notes, standard tolerance notes and specifications, and anything else relevant to the design of the part).  
• Attach Drawing to the PPAP Package.</t>
  </si>
  <si>
    <t>x</t>
  </si>
  <si>
    <t>lookup</t>
  </si>
  <si>
    <t>Commodity / Product Type</t>
  </si>
  <si>
    <t>PPAP Reason</t>
  </si>
  <si>
    <t xml:space="preserve">Suggested PPAP Level </t>
  </si>
  <si>
    <t>Comments</t>
  </si>
  <si>
    <t>Bearings / Fasteners</t>
  </si>
  <si>
    <t>Change in Material</t>
  </si>
  <si>
    <t>PPAP Level General Definitions
Level 1 - Warrant only (and for designated appearance items, an Appearance Approval Report) submitted to the customer.
Level 2 - Warrant with product samples and limited supporting data submitted to the customer.
Level 3 - Warrant with product samples and complete supporting data submitted to the customer.
Level 5 - Warrant with product samples and complete supporting data available for review at the supplier’s manufacturing location.</t>
  </si>
  <si>
    <t>2. Engineering Change Documents</t>
  </si>
  <si>
    <t>Any ECNs that are not yet recorded in latest print or ISO-plot referenced in Element 1.</t>
  </si>
  <si>
    <t>Material Cert &amp; Dimensionals</t>
  </si>
  <si>
    <t>Castings (Die, Investment, Sand)</t>
  </si>
  <si>
    <t>Change in Process</t>
  </si>
  <si>
    <t>1. Design Record</t>
  </si>
  <si>
    <t>3. Customer ENGR Approval</t>
  </si>
  <si>
    <t>If required by Allegion a written statement that approves the component/material to be PPAP’d by Allegion Engineering</t>
  </si>
  <si>
    <t>Requirements chosen dependent upon specific process change</t>
  </si>
  <si>
    <t>Chemicals</t>
  </si>
  <si>
    <t>Correction of Discrepancy</t>
  </si>
  <si>
    <t/>
  </si>
  <si>
    <t>Column1</t>
  </si>
  <si>
    <t>Column2</t>
  </si>
  <si>
    <t>4. Design FMEA</t>
  </si>
  <si>
    <t xml:space="preserve">A copy of the Design Failure Mode and Effect Analysis (DFMEA), reviewed and signed-off by supplier. If Allegion is design responsible, usually Allegion may not share this document with the supplier. However, the list of all critical or high impact product characteristics should be shared with the supplier, so they can be addressed on the PFMEA and Control Plan.
</t>
  </si>
  <si>
    <t>Requirements chosen dependent upon severity/impact of discrepancy</t>
  </si>
  <si>
    <t>Electronics</t>
  </si>
  <si>
    <t>Engineering Change (Dimensional)</t>
  </si>
  <si>
    <t>3. Customer Engineering Approval</t>
  </si>
  <si>
    <t>New Tool</t>
  </si>
  <si>
    <t>Fill out new tooling form for Tooling Database (can be found on the ALLE Supplier Portal - link to portal above). Submit to Allegion Supplier Quality Engineer for input into Tooling Database.</t>
  </si>
  <si>
    <t>5. Process Flow Diagrams</t>
  </si>
  <si>
    <t xml:space="preserve">A copy of the Process Flow, indicating all steps and sequence in the process, including incoming components.
</t>
  </si>
  <si>
    <t>Parts for verification and other applicable documentation as impacted by change</t>
  </si>
  <si>
    <t>Extrusions</t>
  </si>
  <si>
    <t>Initial Submission</t>
  </si>
  <si>
    <t>Transfer Tool</t>
  </si>
  <si>
    <t xml:space="preserve">Work with Allegion SQE to ensure tooling database is updated so transfer tooling is included in your listing (and removed from previous supplier). </t>
  </si>
  <si>
    <t>6. Process FMEA</t>
  </si>
  <si>
    <t xml:space="preserve">A copy of the Process Failure Mode and Effect Analysis (PFMEA), reviewed and signed-off by supplier. The PFMEA follows the Process Flow steps, and indicates "what could go wrong" during the process of each component.
</t>
  </si>
  <si>
    <t>All applicable documentation and samples for Allegion-specific products. Consider lower level for Commercial (Off the shelf) items.</t>
  </si>
  <si>
    <t>Finishing</t>
  </si>
  <si>
    <t>Modified Tooling</t>
  </si>
  <si>
    <t>Refurbished Tool</t>
  </si>
  <si>
    <t>Update tool condition in Tooling Database to reflect current status. (Link to supplier tooling website above.)</t>
  </si>
  <si>
    <t>7. Control Plan</t>
  </si>
  <si>
    <t>A copy of the Control Plan, reviewed and signed-off by supplier. The Control Plan follows the PFMEA steps, and provides more details on how the "potential issues" are checked in the incoming quality, assembly process or during inspections or test of finished products.  All product features are to be addressed in the Control Plan, with special emphasis on Critical or Significant Characteristics.</t>
  </si>
  <si>
    <t>Parts for verification and other applicable documentation as impacted by change. Consider partial dimensional report for only characteristics affected.</t>
  </si>
  <si>
    <t>Forgings / Powdered Metal</t>
  </si>
  <si>
    <t>Change in sub tier supplier</t>
  </si>
  <si>
    <t>8a. MSA Summary</t>
  </si>
  <si>
    <t>MSA shall be conducted for all gages used for measuring critical and significant characteristics regardless if these provide attribute or variable data. As part of PPAP all gages need to be capable per AIAG guidelines.  A summary of results shall be provided on tab 8 (MSA).</t>
  </si>
  <si>
    <t>Measurement System Analysis</t>
  </si>
  <si>
    <t>Requirements chosen dependent upon specific change</t>
  </si>
  <si>
    <t>Glass</t>
  </si>
  <si>
    <t>New Tooling</t>
  </si>
  <si>
    <t>8b. MSA Worksheet</t>
  </si>
  <si>
    <t>Worksheet to assist in calculations for MSA summary.</t>
  </si>
  <si>
    <t>Machined Parts</t>
  </si>
  <si>
    <t>Supplier Site Location Change</t>
  </si>
  <si>
    <t>8. Measurement System Analysis</t>
  </si>
  <si>
    <t>9a. Dimensional Results (VEND)</t>
  </si>
  <si>
    <t xml:space="preserve">A list of every dimension noted on the ballooned drawing. This list shows the product characteristic, specification, the measurement results and the assessment showing if this dimension is "ok" or "not ok". A minimum of 5 pieces is reported per product/process combination.
</t>
  </si>
  <si>
    <t>Dimensional Analysis</t>
  </si>
  <si>
    <t xml:space="preserve">Parts for verification and other applicable documentation as impacted by move. </t>
  </si>
  <si>
    <t>Packaging</t>
  </si>
  <si>
    <t>Transferred Tooling</t>
  </si>
  <si>
    <t>9. Dimensional Analysis</t>
  </si>
  <si>
    <t>9b. Dimensional Results (ALLEG)</t>
  </si>
  <si>
    <t>Requirements as agreed upon by cross-functional teams from Allegion and supplier.</t>
  </si>
  <si>
    <t>Plastics</t>
  </si>
  <si>
    <t>10. Material/Performance Test Results</t>
  </si>
  <si>
    <t xml:space="preserve">Data submitted needs to prove that component/material meets all material, performance and test requirements identified by Allegion (print) and/or Supplier (internal). A minimum data set of 3 samples is required.
</t>
  </si>
  <si>
    <t>Material/Performance Test Results</t>
  </si>
  <si>
    <t>Raw Metals (Aluminum, Brass, Steel, Zinc)</t>
  </si>
  <si>
    <t>10a. Material Test Results</t>
  </si>
  <si>
    <t>10a. Mat'l Cert | Test Results</t>
  </si>
  <si>
    <t>Roll Form</t>
  </si>
  <si>
    <t>10b. Performance Test Results</t>
  </si>
  <si>
    <t>Initial Process Capability</t>
  </si>
  <si>
    <t>Rubber / Gaskets / Seals / O-Rings</t>
  </si>
  <si>
    <t>11. Initial Process Capability</t>
  </si>
  <si>
    <t>11a. IPC Summary</t>
  </si>
  <si>
    <t>Complete summary of results for Critical and Significant Features Specified on Drawing (Tab 11. Initial Process Study) .
Minimum sample size for Capability Analysis is 30.
If CPK is Less than 1.33 an accompanying Action Plan is required.</t>
  </si>
  <si>
    <t>Sourced (OEM) Product</t>
  </si>
  <si>
    <t>12. Qualified Lab Documentation</t>
  </si>
  <si>
    <t>11b. IPC Worksheet</t>
  </si>
  <si>
    <t>Worksheet to assist in calculations for IPC summary.</t>
  </si>
  <si>
    <t xml:space="preserve">All applicable documentation and samples. Consider Level 5 if new Allegion supplier or no passing OSA on file. </t>
  </si>
  <si>
    <t>Springs</t>
  </si>
  <si>
    <t>13. Appearance Approval Report</t>
  </si>
  <si>
    <t>If utilizing in-house lab for material and or performance test results insert the lab’s testing scope in this section. If using an outside lab, include lab certification with scope.</t>
  </si>
  <si>
    <t>Stampings</t>
  </si>
  <si>
    <t>14. Sample Parts</t>
  </si>
  <si>
    <t>Appearance Approval Report for Finished parts or where applicable.</t>
  </si>
  <si>
    <t>Subassemblies</t>
  </si>
  <si>
    <t>15. Master Sample</t>
  </si>
  <si>
    <t>Sample product from the Significant Production Run shall be provided as specified by Allegion.   Quantities will be determined by the Allegion team; see Quantity Required field.  Allegion may choose to validate these parts, hence verifying the validity of the submitted PPAP results.  Samples should be clearly labelled as "PPAP Samples"</t>
  </si>
  <si>
    <t>Master Sample</t>
  </si>
  <si>
    <t>Samples and full dimensionals required. Other documentation as applicable or affected by tooling.</t>
  </si>
  <si>
    <t>15a. Master Sample (Physical)</t>
  </si>
  <si>
    <t>A master sample shall be retained for the same period as the production part approval records.</t>
  </si>
  <si>
    <t>15b. Master Sample (Analytical)</t>
  </si>
  <si>
    <t>15c. Master Sample (Manufacturi</t>
  </si>
  <si>
    <t>16. Checking Aids</t>
  </si>
  <si>
    <t>17. Customer Specific Rqmts</t>
  </si>
  <si>
    <t>If required by the customer, the organization shall submit with the PPAP any part-specific checking aid (may be for assemblies or components) - See TAB 16 for further instructions.</t>
  </si>
  <si>
    <t>18. Part Submission Warrant</t>
  </si>
  <si>
    <t>See tab 17 (Customer Specific Requirements) for additional requirements that are specified by Allegion.</t>
  </si>
  <si>
    <t>A. Tooling</t>
  </si>
  <si>
    <t xml:space="preserve">A completed Allegion-PSW warranting the product/material meeting all applicable specifications and standards. No product and/or process changes are allowed unless Allegion has given approval to do so per AIAG-PPAP 4th edition section 3.
</t>
  </si>
  <si>
    <t>All applicable documentation and samples.</t>
  </si>
  <si>
    <t>B. Box Packaging and Labeling</t>
  </si>
  <si>
    <t xml:space="preserve">If PPAP includes new manufacturing, reburbishment, or transfer of Allegion-owned tooling, this section will need to be filled out to ensure tooling data and records are captured properly for future reference and documentation. 
</t>
  </si>
  <si>
    <t xml:space="preserve">Details of supplier packaging (dimensions, protection, weight, etc.) and labeling are input into this section, along with photos of packaging/labeling. They are then verified against product specifications and the Allegion Inbound Shipping Specification for compliance to requirements. 
</t>
  </si>
  <si>
    <t>Electronics Requirements</t>
  </si>
  <si>
    <t>These are requirements specific to Electronic products</t>
  </si>
  <si>
    <t>E1. ALLE Elec. Control Docs</t>
  </si>
  <si>
    <t>Assembly drawings, and Bill of Materials.  Conformal Coating, C3 cleanliness testing, and LPM drawings, (as appropriate)</t>
  </si>
  <si>
    <t>E2. Tester Documentation</t>
  </si>
  <si>
    <t>This defines test coverage for each component, by testing/process.</t>
  </si>
  <si>
    <t>E2. Test Coverage Example</t>
  </si>
  <si>
    <t xml:space="preserve">This is a populated test coverage matrix as an example. </t>
  </si>
  <si>
    <t>E3. Strain Gauge Analysis</t>
  </si>
  <si>
    <t>This defines which components need negative testing - removal of certain components, (defined by Allegion and supplier) to ensure failure at defined tests.</t>
  </si>
  <si>
    <t>E4. Negative Test+Repeatability</t>
  </si>
  <si>
    <t>This is a populated negative test matrix as an example.</t>
  </si>
  <si>
    <t>E4. Neg. Test+Repeatability Ex.</t>
  </si>
  <si>
    <t>These are a listing of basic requirements for PCBAs</t>
  </si>
  <si>
    <t>E5. Cleanliness Results</t>
  </si>
  <si>
    <t>This is a listing of Allegion Printed Circuit Board Assembly Standard Operating Procedures.   </t>
  </si>
  <si>
    <t>E6. Electronics Parts Labels</t>
  </si>
  <si>
    <t xml:space="preserve">This defines label format for PCBAs/electronics assemblies, as well as label format for boxes/packaging </t>
  </si>
  <si>
    <t>PPAP Workbook</t>
  </si>
  <si>
    <t>Revision</t>
  </si>
  <si>
    <t>Revision Date</t>
  </si>
  <si>
    <t>Status / Changes</t>
  </si>
  <si>
    <t>Changed By</t>
  </si>
  <si>
    <t>001</t>
  </si>
  <si>
    <t>Initial Release</t>
  </si>
  <si>
    <t>Simon Forrester</t>
  </si>
  <si>
    <t>002</t>
  </si>
  <si>
    <t>Align to PPAP element numbering and delete narrative tabs</t>
  </si>
  <si>
    <t>003</t>
  </si>
  <si>
    <t>FMEA Scoring Criteria added as last tab of this workbook</t>
  </si>
  <si>
    <t>004</t>
  </si>
  <si>
    <t>added label, drawing and packaging requirement tabs between 17 and 18</t>
  </si>
  <si>
    <t>005</t>
  </si>
  <si>
    <t xml:space="preserve">Simplified opening tabs into one Title Page, added functionality for hide/unhide tabs based on applicability, new Tooling tab, new Packaging/Labeling tab, combined Standard and Electronics workbooks into one, cosmetic upgrades to numerous tabs, created tabs for every PPAP element. </t>
  </si>
  <si>
    <t>Brett Gutting</t>
  </si>
  <si>
    <t>006</t>
  </si>
  <si>
    <t>Changed tab nomenclature and sheet protection</t>
  </si>
  <si>
    <t>007</t>
  </si>
  <si>
    <t>Restructured Electronics section of workbook to align with Tester SOW and engineering standard note blocks
Reworded Materials tab and added electronics materials to it
Add "Publish Workbook" button to Title Page 
Minor fixes to links and wording</t>
  </si>
  <si>
    <t>Molly Krich</t>
  </si>
  <si>
    <t>EDC QF 039</t>
  </si>
  <si>
    <t>Allegion PPAP Workbook (Rev 007)</t>
  </si>
  <si>
    <t>PPAP Level Details</t>
  </si>
  <si>
    <r>
      <rPr>
        <b/>
        <sz val="12"/>
        <rFont val="Segoe UI"/>
        <family val="2"/>
      </rPr>
      <t xml:space="preserve">INSTRUCTIONS: </t>
    </r>
    <r>
      <rPr>
        <sz val="12"/>
        <rFont val="Segoe UI"/>
        <family val="2"/>
      </rPr>
      <t xml:space="preserve"> Fill out requested information in the opposite table. Information, where possible, will then populate across onto other documents within this workbook. 
</t>
    </r>
    <r>
      <rPr>
        <b/>
        <sz val="12"/>
        <color rgb="FFFF0000"/>
        <rFont val="Segoe UI"/>
        <family val="2"/>
      </rPr>
      <t>NOTE:</t>
    </r>
    <r>
      <rPr>
        <sz val="12"/>
        <rFont val="Segoe UI"/>
        <family val="2"/>
      </rPr>
      <t xml:space="preserve"> Please use embedded files in tabs throughout the workbook (where applicable). To embed files, go to the "INSERT" tab and select "Object". On "Create from File" tab find file to upload, check the "Display as Icon" box and select "OK".</t>
    </r>
  </si>
  <si>
    <t>Item Name</t>
  </si>
  <si>
    <t>Product Category</t>
  </si>
  <si>
    <t>Item Number</t>
  </si>
  <si>
    <t>Reason</t>
  </si>
  <si>
    <t>Drawing Number</t>
  </si>
  <si>
    <t>Electronics/PCBA? (Y/N)</t>
  </si>
  <si>
    <t>Rev or ECL Number</t>
  </si>
  <si>
    <t>On-Site Allegion Verification? (Y/N)</t>
  </si>
  <si>
    <t>Rev or ECL Date</t>
  </si>
  <si>
    <t>Application</t>
  </si>
  <si>
    <t>Buyer Code/Name</t>
  </si>
  <si>
    <t>Customer Name</t>
  </si>
  <si>
    <t>Selected PPAP Level</t>
  </si>
  <si>
    <t>Division</t>
  </si>
  <si>
    <t>Allegion Contact / SQE Name</t>
  </si>
  <si>
    <t>Allegion Global Supplier Requirements Manual</t>
  </si>
  <si>
    <t>Allegion Contact Phone Number</t>
  </si>
  <si>
    <t>Allegion Contact Email</t>
  </si>
  <si>
    <t>Select All</t>
  </si>
  <si>
    <t>Supplier Name</t>
  </si>
  <si>
    <t>Supplier Code</t>
  </si>
  <si>
    <t>Street Address</t>
  </si>
  <si>
    <t>City</t>
  </si>
  <si>
    <t>State/Region</t>
  </si>
  <si>
    <t>Postal Code</t>
  </si>
  <si>
    <t>Country</t>
  </si>
  <si>
    <t>Key Supplier Contact Name</t>
  </si>
  <si>
    <t>Key Contact Phone Number</t>
  </si>
  <si>
    <t>Key Contact Email</t>
  </si>
  <si>
    <r>
      <rPr>
        <b/>
        <sz val="11"/>
        <rFont val="Segoe UI"/>
        <family val="2"/>
      </rPr>
      <t>INSTRUCTIONS:</t>
    </r>
    <r>
      <rPr>
        <sz val="11"/>
        <rFont val="Segoe UI"/>
        <family val="2"/>
      </rPr>
      <t xml:space="preserve">  Fill out requested information in the table. Information, where possible, will then populate across onto other documents within this workbook. 
</t>
    </r>
    <r>
      <rPr>
        <b/>
        <sz val="11"/>
        <color rgb="FFFF0000"/>
        <rFont val="Segoe UI"/>
        <family val="2"/>
      </rPr>
      <t>NOTE:</t>
    </r>
    <r>
      <rPr>
        <sz val="11"/>
        <rFont val="Segoe UI"/>
        <family val="2"/>
      </rPr>
      <t xml:space="preserve"> Please use embedded files in tabs throughout the workbook (where applicable). To embed files, go to the "INSERT" tab and select "Object". On "Create from File" tab find file to upload, check the "Display as Icon" box and select "OK".</t>
    </r>
  </si>
  <si>
    <t>Design Record (Print)</t>
  </si>
  <si>
    <t>&lt;Insert Print/BOM/Specification Here&gt;</t>
  </si>
  <si>
    <t>Engineering Change Document(s)</t>
  </si>
  <si>
    <t>List associated Engineering Change documents or references here (if applicable) for any changes not yet recorded in the design record but incorporated in the product, part, or tooling.</t>
  </si>
  <si>
    <t>Customer Engineering Approval</t>
  </si>
  <si>
    <t>Provide embedded files or screenshots of Allegion Engineering Approval (if applicable)</t>
  </si>
  <si>
    <t>EX. For OEM items, consider embedding latest supplier drawing and Allegion Engineering approval here</t>
  </si>
  <si>
    <t>Design Failure Mode Effects Analysis (DFMEA)</t>
  </si>
  <si>
    <t>Item/Part#:</t>
  </si>
  <si>
    <t>Supplier Name:</t>
  </si>
  <si>
    <t>FMEA #:</t>
  </si>
  <si>
    <t>&lt; select &gt;</t>
  </si>
  <si>
    <t>n/a</t>
  </si>
  <si>
    <t>Open</t>
  </si>
  <si>
    <t>Closed</t>
  </si>
  <si>
    <t>Item Name:</t>
  </si>
  <si>
    <t>Supplier #:</t>
  </si>
  <si>
    <t>FMEA Rev:</t>
  </si>
  <si>
    <t>Item Rev:</t>
  </si>
  <si>
    <t>Supplier FMEA Team:</t>
  </si>
  <si>
    <t>FMEA Date:</t>
  </si>
  <si>
    <t>Customer:</t>
  </si>
  <si>
    <t>Prepared by:</t>
  </si>
  <si>
    <t>- Additional lines or rows can be added as needed; Select row, right click &amp; select copy, choose column-A location for new row(s), right click &amp; select "Insert Copied Cells."</t>
  </si>
  <si>
    <t>Resulting Action(s)</t>
  </si>
  <si>
    <t>Item / Function Description</t>
  </si>
  <si>
    <t>Requirements</t>
  </si>
  <si>
    <t>Potential Failure Mode</t>
  </si>
  <si>
    <t>Potential Effect(s) of Failure</t>
  </si>
  <si>
    <t>SEV</t>
  </si>
  <si>
    <t>Class</t>
  </si>
  <si>
    <t>Potential Cause(s) / Mechanism(s) of Failure</t>
  </si>
  <si>
    <t>OCC</t>
  </si>
  <si>
    <t>Current Design Controls Prevention</t>
  </si>
  <si>
    <t>Current Design Controls Detection</t>
  </si>
  <si>
    <t>DET</t>
  </si>
  <si>
    <t>RPN</t>
  </si>
  <si>
    <t>Recommended Action(s)</t>
  </si>
  <si>
    <t>Responsibility
&amp; Target Completion Date</t>
  </si>
  <si>
    <t>Action(s) Taken</t>
  </si>
  <si>
    <t>Status</t>
  </si>
  <si>
    <t>&lt;select&gt;</t>
  </si>
  <si>
    <t xml:space="preserve">To use your own internal version of the DFMEA form, simply attach/embed the document below. 
If you wish to utilize the Allegion version of the DFMEA document, click the "+" to the left to expand the form and fill out as instructed. </t>
  </si>
  <si>
    <t>Process Flow Diagram</t>
  </si>
  <si>
    <r>
      <rPr>
        <b/>
        <u/>
        <sz val="10"/>
        <rFont val="Arial"/>
        <family val="2"/>
      </rPr>
      <t>PURPOSE</t>
    </r>
    <r>
      <rPr>
        <b/>
        <sz val="10"/>
        <rFont val="Arial"/>
        <family val="2"/>
      </rPr>
      <t>:</t>
    </r>
    <r>
      <rPr>
        <sz val="10"/>
        <rFont val="Arial"/>
        <family val="2"/>
      </rPr>
      <t xml:space="preserve">  This </t>
    </r>
    <r>
      <rPr>
        <b/>
        <sz val="10"/>
        <color indexed="10"/>
        <rFont val="Arial"/>
        <family val="2"/>
      </rPr>
      <t>OPTIONAL</t>
    </r>
    <r>
      <rPr>
        <sz val="10"/>
        <rFont val="Arial"/>
        <family val="2"/>
      </rPr>
      <t xml:space="preserve"> form may be used to illustrate the production process steps and sequence.</t>
    </r>
  </si>
  <si>
    <t>Location:</t>
  </si>
  <si>
    <t>Item Number:</t>
  </si>
  <si>
    <t>Flow Date:</t>
  </si>
  <si>
    <t>Process Flow Completed by:</t>
  </si>
  <si>
    <r>
      <rPr>
        <b/>
        <u/>
        <sz val="10"/>
        <rFont val="Arial"/>
        <family val="2"/>
      </rPr>
      <t>Instructions</t>
    </r>
    <r>
      <rPr>
        <b/>
        <sz val="10"/>
        <rFont val="Arial"/>
        <family val="2"/>
      </rPr>
      <t>:</t>
    </r>
    <r>
      <rPr>
        <sz val="10"/>
        <rFont val="Arial"/>
        <family val="2"/>
      </rPr>
      <t xml:space="preserve">  To add a process symbol to process flow,  1) from the Legend, select the </t>
    </r>
    <r>
      <rPr>
        <b/>
        <sz val="10"/>
        <rFont val="Arial"/>
        <family val="2"/>
      </rPr>
      <t>cell</t>
    </r>
    <r>
      <rPr>
        <sz val="10"/>
        <rFont val="Arial"/>
        <family val="2"/>
      </rPr>
      <t xml:space="preserve"> containing the desired symbol (</t>
    </r>
    <r>
      <rPr>
        <b/>
        <u/>
        <sz val="10"/>
        <rFont val="Arial"/>
        <family val="2"/>
      </rPr>
      <t>NOT</t>
    </r>
    <r>
      <rPr>
        <sz val="10"/>
        <rFont val="Arial"/>
        <family val="2"/>
      </rPr>
      <t xml:space="preserve"> the symbol itself) ,  2) copy the cell,           3) in the Process Symbol column, paste the cell for the desired OP / event.</t>
    </r>
  </si>
  <si>
    <r>
      <rPr>
        <b/>
        <u/>
        <sz val="10"/>
        <rFont val="Arial"/>
        <family val="2"/>
      </rPr>
      <t>Legend</t>
    </r>
    <r>
      <rPr>
        <b/>
        <sz val="10"/>
        <rFont val="Arial"/>
        <family val="2"/>
      </rPr>
      <t>:</t>
    </r>
  </si>
  <si>
    <t>Operation</t>
  </si>
  <si>
    <t>Move</t>
  </si>
  <si>
    <t>Inspect / Test</t>
  </si>
  <si>
    <t>Store</t>
  </si>
  <si>
    <t>OP / Event #</t>
  </si>
  <si>
    <t>OP / Event Description</t>
  </si>
  <si>
    <t>Type of Activity</t>
  </si>
  <si>
    <t>Process Step Description</t>
  </si>
  <si>
    <t>Process Symbol</t>
  </si>
  <si>
    <t xml:space="preserve">To use your own internal version of the Process Flow Diagram, simply attach/embed the document below. 
If you wish to utilize the Allegion version of the Process Flow Diagram, click the "+" to the left to expand the form and fill out as instructed. </t>
  </si>
  <si>
    <t>Process Failure Mode Effects Analysis (PFMEA)</t>
  </si>
  <si>
    <t>Op / Ref #</t>
  </si>
  <si>
    <t>ID #</t>
  </si>
  <si>
    <t>Item / Function / Process Description</t>
  </si>
  <si>
    <t>Current Controls Prevention</t>
  </si>
  <si>
    <t>Current Controls Detection</t>
  </si>
  <si>
    <t xml:space="preserve">To use your own internal version of the PFMEA form, simply attach/embed the document below. 
If you wish to utilize the Allegion version of the PFMEA document, click the "+" to the left to expand the form and fill out as instructed. </t>
  </si>
  <si>
    <t>Control Plan</t>
  </si>
  <si>
    <t>Control
Plan#:</t>
  </si>
  <si>
    <t>Supplier Key Contact
&amp; Phone #:</t>
  </si>
  <si>
    <t>Control Plan
Date (orig):</t>
  </si>
  <si>
    <t>Control Plan Date (rev):</t>
  </si>
  <si>
    <t>Item /
Part#:</t>
  </si>
  <si>
    <t>Item/Part Rev Level:</t>
  </si>
  <si>
    <t>Supplier Core Team:</t>
  </si>
  <si>
    <t>Customer Engr'g Approval &amp; Approval Date (if req'd):</t>
  </si>
  <si>
    <t>Part Name / Description:</t>
  </si>
  <si>
    <t>Supplier Control Plan Approval / Date:</t>
  </si>
  <si>
    <t>Customer Quality Approval &amp; Approval Date (if req'd):</t>
  </si>
  <si>
    <t>Supplier /
Plant:</t>
  </si>
  <si>
    <t>Other Approvals &amp; Approval Dates (if req'd):</t>
  </si>
  <si>
    <t>- Additional lines or rows can be added as needed; Select row, right click &amp; select copy, choose location for new row(s), right click &amp; select "Insert Copied Cells."</t>
  </si>
  <si>
    <t>Part /
Process Number</t>
  </si>
  <si>
    <t>Process Name / Operation Description</t>
  </si>
  <si>
    <t>Machine, Device,
Jig, Tools For Mfg.</t>
  </si>
  <si>
    <t>Characteristics</t>
  </si>
  <si>
    <t>Special Char. Class.</t>
  </si>
  <si>
    <t>Methods</t>
  </si>
  <si>
    <t>Reaction
Plan</t>
  </si>
  <si>
    <t>No.</t>
  </si>
  <si>
    <t>Products</t>
  </si>
  <si>
    <t>Process</t>
  </si>
  <si>
    <t>Production / Process Specification / Tolerance</t>
  </si>
  <si>
    <t>Evaluation Measurement Technique</t>
  </si>
  <si>
    <t>Sample</t>
  </si>
  <si>
    <t>Control Method</t>
  </si>
  <si>
    <t>Size</t>
  </si>
  <si>
    <t>Freq.</t>
  </si>
  <si>
    <t xml:space="preserve">To use your own internal version of the Control Plan, simply attach/embed the document below. 
If you wish to utilize the Allegion version of the Control Plan, click the "+" to the left to expand the form and fill out as instructed. </t>
  </si>
  <si>
    <t>Measurement System Analysis (MSA) Summary</t>
  </si>
  <si>
    <r>
      <rPr>
        <b/>
        <u/>
        <sz val="11"/>
        <rFont val="Arial"/>
        <family val="2"/>
      </rPr>
      <t>PURPOSE</t>
    </r>
    <r>
      <rPr>
        <b/>
        <sz val="11"/>
        <rFont val="Arial"/>
        <family val="2"/>
      </rPr>
      <t>:</t>
    </r>
    <r>
      <rPr>
        <sz val="11"/>
        <rFont val="Arial"/>
        <family val="2"/>
      </rPr>
      <t xml:space="preserve">  This form is to be used to summarize results of Gage Repeatability &amp; Reproducbility (GR&amp;R) and action(s) if needed. The next tab (8b) has been provided to gather data if required.</t>
    </r>
  </si>
  <si>
    <t>If GR&amp;R is greater than 10%, an accompanying action plan is required.</t>
  </si>
  <si>
    <t>%GR&amp;R</t>
  </si>
  <si>
    <t>Next Steps</t>
  </si>
  <si>
    <t>Not Acceptable</t>
  </si>
  <si>
    <t>&gt;30%</t>
  </si>
  <si>
    <t>Immediate improvement to measurement system required</t>
  </si>
  <si>
    <t>Marginally acceptable</t>
  </si>
  <si>
    <t>Between 10% &amp; 30%</t>
  </si>
  <si>
    <r>
      <t xml:space="preserve">Okay to proceed </t>
    </r>
    <r>
      <rPr>
        <b/>
        <u/>
        <sz val="10"/>
        <rFont val="Arial"/>
        <family val="2"/>
      </rPr>
      <t>WITH</t>
    </r>
    <r>
      <rPr>
        <b/>
        <sz val="10"/>
        <rFont val="Arial"/>
        <family val="2"/>
      </rPr>
      <t xml:space="preserve"> improvement plan</t>
    </r>
  </si>
  <si>
    <t>Acceptable</t>
  </si>
  <si>
    <t>&lt;10%</t>
  </si>
  <si>
    <t>Okay to proceed</t>
  </si>
  <si>
    <t>Gage Number</t>
  </si>
  <si>
    <t>Feature(s) Used</t>
  </si>
  <si>
    <t>Gage Description</t>
  </si>
  <si>
    <t>Study Date</t>
  </si>
  <si>
    <t>% GR&amp;R</t>
  </si>
  <si>
    <t>Actions if Criteria Not Met</t>
  </si>
  <si>
    <t xml:space="preserve">To use your own internal version of the Measurement System Analysis Summary, simply attach/embed the document below. 
If you wish to utilize the Allegion version of the Measurement System Analysis Summary, click the "+" to the left to expand the form and fill out as instructed. </t>
  </si>
  <si>
    <r>
      <t>Measurement System Analysis Worksheet</t>
    </r>
    <r>
      <rPr>
        <sz val="18"/>
        <color rgb="FFFFFFFF"/>
        <rFont val="Arial"/>
        <family val="2"/>
      </rPr>
      <t xml:space="preserve"> (OPTIONAL)</t>
    </r>
  </si>
  <si>
    <t>MSA Completed by:</t>
  </si>
  <si>
    <t>Gage/Gage Family Name:</t>
  </si>
  <si>
    <t>Date of Study:</t>
  </si>
  <si>
    <t>Item / Part #:</t>
  </si>
  <si>
    <t>Item / Part Description:</t>
  </si>
  <si>
    <t>Device Identification:</t>
  </si>
  <si>
    <t>Item / Part Feature:</t>
  </si>
  <si>
    <t>Operator #1 Name:</t>
  </si>
  <si>
    <t>Units of Measurement:</t>
  </si>
  <si>
    <t>Feature Tolerance:</t>
  </si>
  <si>
    <t>Operator #2 Name:</t>
  </si>
  <si>
    <t>Operator #3 Name:</t>
  </si>
  <si>
    <r>
      <t xml:space="preserve">Has consideration has been given to </t>
    </r>
    <r>
      <rPr>
        <b/>
        <sz val="10"/>
        <rFont val="Arial"/>
        <family val="2"/>
      </rPr>
      <t>Stability</t>
    </r>
    <r>
      <rPr>
        <sz val="10"/>
        <rFont val="Arial"/>
        <family val="2"/>
      </rPr>
      <t xml:space="preserve"> of the Measurement System?</t>
    </r>
  </si>
  <si>
    <t>Notes or reference -</t>
  </si>
  <si>
    <r>
      <t xml:space="preserve">Has consideration has been given to </t>
    </r>
    <r>
      <rPr>
        <b/>
        <sz val="10"/>
        <rFont val="Arial"/>
        <family val="2"/>
      </rPr>
      <t>Bias</t>
    </r>
    <r>
      <rPr>
        <sz val="10"/>
        <rFont val="Arial"/>
        <family val="2"/>
      </rPr>
      <t xml:space="preserve"> of the Measurement System?</t>
    </r>
  </si>
  <si>
    <r>
      <t xml:space="preserve">Has consideration has been given to </t>
    </r>
    <r>
      <rPr>
        <b/>
        <sz val="10"/>
        <rFont val="Arial"/>
        <family val="2"/>
      </rPr>
      <t>Linearity</t>
    </r>
    <r>
      <rPr>
        <sz val="10"/>
        <rFont val="Arial"/>
        <family val="2"/>
      </rPr>
      <t xml:space="preserve"> of the Measurement System?</t>
    </r>
  </si>
  <si>
    <t>Repeatability and Reproducibility Report</t>
  </si>
  <si>
    <t>Operator:</t>
  </si>
  <si>
    <t>Sample #</t>
  </si>
  <si>
    <t>1st Trial</t>
  </si>
  <si>
    <t>2nd Trial</t>
  </si>
  <si>
    <t>3rd Trial</t>
  </si>
  <si>
    <t>Range A</t>
  </si>
  <si>
    <t>1st Test</t>
  </si>
  <si>
    <t>2nd Test</t>
  </si>
  <si>
    <t>3rd Test</t>
  </si>
  <si>
    <t>Range B</t>
  </si>
  <si>
    <t>Range C</t>
  </si>
  <si>
    <t>TOTALS</t>
  </si>
  <si>
    <r>
      <t>Xbar</t>
    </r>
    <r>
      <rPr>
        <b/>
        <vertAlign val="subscript"/>
        <sz val="10"/>
        <rFont val="Arial"/>
        <family val="2"/>
      </rPr>
      <t>A</t>
    </r>
    <r>
      <rPr>
        <b/>
        <sz val="10"/>
        <rFont val="Arial"/>
        <family val="2"/>
      </rPr>
      <t xml:space="preserve"> =</t>
    </r>
  </si>
  <si>
    <r>
      <t>Rbar</t>
    </r>
    <r>
      <rPr>
        <b/>
        <vertAlign val="subscript"/>
        <sz val="10"/>
        <rFont val="Arial"/>
        <family val="2"/>
      </rPr>
      <t>A</t>
    </r>
    <r>
      <rPr>
        <b/>
        <sz val="10"/>
        <rFont val="Arial"/>
        <family val="2"/>
      </rPr>
      <t xml:space="preserve"> =</t>
    </r>
  </si>
  <si>
    <r>
      <t>Xbar</t>
    </r>
    <r>
      <rPr>
        <b/>
        <vertAlign val="subscript"/>
        <sz val="10"/>
        <rFont val="Arial"/>
        <family val="2"/>
      </rPr>
      <t>B</t>
    </r>
    <r>
      <rPr>
        <b/>
        <sz val="10"/>
        <rFont val="Arial"/>
        <family val="2"/>
      </rPr>
      <t xml:space="preserve"> =</t>
    </r>
  </si>
  <si>
    <r>
      <t>Rbar</t>
    </r>
    <r>
      <rPr>
        <b/>
        <vertAlign val="subscript"/>
        <sz val="10"/>
        <rFont val="Arial"/>
        <family val="2"/>
      </rPr>
      <t>B</t>
    </r>
    <r>
      <rPr>
        <b/>
        <sz val="10"/>
        <rFont val="Arial"/>
        <family val="2"/>
      </rPr>
      <t xml:space="preserve"> =</t>
    </r>
  </si>
  <si>
    <r>
      <t>Xbar</t>
    </r>
    <r>
      <rPr>
        <b/>
        <vertAlign val="subscript"/>
        <sz val="10"/>
        <rFont val="Arial"/>
        <family val="2"/>
      </rPr>
      <t>C</t>
    </r>
    <r>
      <rPr>
        <b/>
        <sz val="10"/>
        <rFont val="Arial"/>
        <family val="2"/>
      </rPr>
      <t xml:space="preserve"> =</t>
    </r>
  </si>
  <si>
    <r>
      <t>Rbar</t>
    </r>
    <r>
      <rPr>
        <b/>
        <vertAlign val="subscript"/>
        <sz val="10"/>
        <rFont val="Arial"/>
        <family val="2"/>
      </rPr>
      <t>C</t>
    </r>
    <r>
      <rPr>
        <b/>
        <sz val="10"/>
        <rFont val="Arial"/>
        <family val="2"/>
      </rPr>
      <t xml:space="preserve"> =</t>
    </r>
  </si>
  <si>
    <r>
      <t>Rbar</t>
    </r>
    <r>
      <rPr>
        <vertAlign val="subscript"/>
        <sz val="14"/>
        <rFont val="Arial"/>
        <family val="2"/>
      </rPr>
      <t>A</t>
    </r>
    <r>
      <rPr>
        <sz val="14"/>
        <rFont val="Arial"/>
        <family val="2"/>
      </rPr>
      <t xml:space="preserve"> =</t>
    </r>
  </si>
  <si>
    <t># Trials</t>
  </si>
  <si>
    <r>
      <t>D</t>
    </r>
    <r>
      <rPr>
        <vertAlign val="subscript"/>
        <sz val="14"/>
        <rFont val="Arial"/>
        <family val="2"/>
      </rPr>
      <t>4</t>
    </r>
  </si>
  <si>
    <r>
      <t>Rbarbar  x  D</t>
    </r>
    <r>
      <rPr>
        <vertAlign val="subscript"/>
        <sz val="14"/>
        <rFont val="Arial"/>
        <family val="2"/>
      </rPr>
      <t>4</t>
    </r>
    <r>
      <rPr>
        <sz val="14"/>
        <rFont val="Arial"/>
        <family val="2"/>
      </rPr>
      <t xml:space="preserve">  =  UCL</t>
    </r>
    <r>
      <rPr>
        <vertAlign val="subscript"/>
        <sz val="14"/>
        <rFont val="Arial"/>
        <family val="2"/>
      </rPr>
      <t>R</t>
    </r>
  </si>
  <si>
    <t>Max. Xbar =</t>
  </si>
  <si>
    <r>
      <t>Rbar</t>
    </r>
    <r>
      <rPr>
        <vertAlign val="subscript"/>
        <sz val="14"/>
        <rFont val="Arial"/>
        <family val="2"/>
      </rPr>
      <t>B</t>
    </r>
    <r>
      <rPr>
        <sz val="14"/>
        <rFont val="Arial"/>
        <family val="2"/>
      </rPr>
      <t xml:space="preserve"> =</t>
    </r>
  </si>
  <si>
    <t>Min. X bar =</t>
  </si>
  <si>
    <r>
      <t>Rbar</t>
    </r>
    <r>
      <rPr>
        <vertAlign val="subscript"/>
        <sz val="14"/>
        <rFont val="Arial"/>
        <family val="2"/>
      </rPr>
      <t>C</t>
    </r>
    <r>
      <rPr>
        <sz val="14"/>
        <rFont val="Arial"/>
        <family val="2"/>
      </rPr>
      <t xml:space="preserve"> =</t>
    </r>
  </si>
  <si>
    <r>
      <t>X</t>
    </r>
    <r>
      <rPr>
        <vertAlign val="subscript"/>
        <sz val="14"/>
        <rFont val="Arial"/>
        <family val="2"/>
      </rPr>
      <t>diff</t>
    </r>
    <r>
      <rPr>
        <sz val="14"/>
        <rFont val="Arial"/>
        <family val="2"/>
      </rPr>
      <t xml:space="preserve"> =</t>
    </r>
  </si>
  <si>
    <t>Rbarbar =</t>
  </si>
  <si>
    <t>Total Tolerance =</t>
  </si>
  <si>
    <r>
      <t>Range values above the UCL</t>
    </r>
    <r>
      <rPr>
        <b/>
        <vertAlign val="subscript"/>
        <sz val="14"/>
        <rFont val="Arial"/>
        <family val="2"/>
      </rPr>
      <t>R</t>
    </r>
    <r>
      <rPr>
        <b/>
        <sz val="14"/>
        <rFont val="Arial"/>
        <family val="2"/>
      </rPr>
      <t xml:space="preserve"> will be automatically highlighted as out of control (cell color with bold text).
</t>
    </r>
    <r>
      <rPr>
        <sz val="14"/>
        <rFont val="Arial"/>
        <family val="2"/>
      </rPr>
      <t>Identify cause of out of control readings and correct.  Either repeat these readings using the same operator and unit as originally used or discard the values and recompute Rbar and the limiting UCLR from the remaining observations.</t>
    </r>
  </si>
  <si>
    <t>Repeatability or Equipment Variation (EV)</t>
  </si>
  <si>
    <t>Trials</t>
  </si>
  <si>
    <r>
      <t>K</t>
    </r>
    <r>
      <rPr>
        <vertAlign val="subscript"/>
        <sz val="14"/>
        <rFont val="Arial"/>
        <family val="2"/>
      </rPr>
      <t>1</t>
    </r>
    <r>
      <rPr>
        <sz val="14"/>
        <rFont val="Arial"/>
        <family val="2"/>
      </rPr>
      <t xml:space="preserve"> =</t>
    </r>
  </si>
  <si>
    <r>
      <t>K</t>
    </r>
    <r>
      <rPr>
        <vertAlign val="subscript"/>
        <sz val="14"/>
        <rFont val="Arial"/>
        <family val="2"/>
      </rPr>
      <t>1</t>
    </r>
  </si>
  <si>
    <t>EV =</t>
  </si>
  <si>
    <r>
      <t xml:space="preserve"> Rbarbar * K</t>
    </r>
    <r>
      <rPr>
        <vertAlign val="subscript"/>
        <sz val="14"/>
        <rFont val="Arial"/>
        <family val="2"/>
      </rPr>
      <t>1</t>
    </r>
  </si>
  <si>
    <t>sigma EV =</t>
  </si>
  <si>
    <t>%EV =</t>
  </si>
  <si>
    <t>Reproducibility or Appraiser Variation (AV)</t>
  </si>
  <si>
    <t>r = number of operators / appraisers</t>
  </si>
  <si>
    <t>Appraisers</t>
  </si>
  <si>
    <t>n = number of parts</t>
  </si>
  <si>
    <r>
      <t>K</t>
    </r>
    <r>
      <rPr>
        <vertAlign val="subscript"/>
        <sz val="14"/>
        <rFont val="Arial"/>
        <family val="2"/>
      </rPr>
      <t>2</t>
    </r>
  </si>
  <si>
    <r>
      <t>K</t>
    </r>
    <r>
      <rPr>
        <vertAlign val="subscript"/>
        <sz val="14"/>
        <rFont val="Arial"/>
        <family val="2"/>
      </rPr>
      <t>2</t>
    </r>
    <r>
      <rPr>
        <sz val="14"/>
        <rFont val="Arial"/>
        <family val="2"/>
      </rPr>
      <t xml:space="preserve"> =</t>
    </r>
  </si>
  <si>
    <t>AV =</t>
  </si>
  <si>
    <t>sigma AV =</t>
  </si>
  <si>
    <t>%AV =</t>
  </si>
  <si>
    <t>Repeatability and Reproducibility (R&amp;R)</t>
  </si>
  <si>
    <t>R&amp;R =</t>
  </si>
  <si>
    <r>
      <t>EV</t>
    </r>
    <r>
      <rPr>
        <vertAlign val="superscript"/>
        <sz val="14"/>
        <rFont val="Arial"/>
        <family val="2"/>
      </rPr>
      <t>2</t>
    </r>
    <r>
      <rPr>
        <sz val="14"/>
        <rFont val="Arial"/>
        <family val="2"/>
      </rPr>
      <t xml:space="preserve"> + AV</t>
    </r>
    <r>
      <rPr>
        <vertAlign val="superscript"/>
        <sz val="14"/>
        <rFont val="Arial"/>
        <family val="2"/>
      </rPr>
      <t>2</t>
    </r>
  </si>
  <si>
    <t>sigma R&amp;R =</t>
  </si>
  <si>
    <t>%R&amp;R =</t>
  </si>
  <si>
    <t xml:space="preserve">Note:  </t>
  </si>
  <si>
    <r>
      <t>E.V. and A.V. are based on predicting 5.15s (99% of the area under the normal distribution).  The K</t>
    </r>
    <r>
      <rPr>
        <vertAlign val="subscript"/>
        <sz val="12"/>
        <rFont val="Arial"/>
        <family val="2"/>
      </rPr>
      <t>1</t>
    </r>
    <r>
      <rPr>
        <sz val="12"/>
        <rFont val="Arial"/>
        <family val="2"/>
      </rPr>
      <t xml:space="preserve"> factors are only appropriate if (# of operators) x (# of samples) is greater than 15.  For A.V.;  if a negative value is calculated under the square root sign or if there is only one operator, then A.V. = 0.  Tolerance is generally the total tolerance.</t>
    </r>
  </si>
  <si>
    <t>Dimensional Results (Vendor)</t>
  </si>
  <si>
    <t>SUPPLIER NAME:</t>
  </si>
  <si>
    <t>PART NUMBER:</t>
  </si>
  <si>
    <t>PREPARED BY:</t>
  </si>
  <si>
    <t>SUPPLIER CODE:</t>
  </si>
  <si>
    <t>PART NAME:</t>
  </si>
  <si>
    <t>NAME OF INSPECTION FACILITY:</t>
  </si>
  <si>
    <t>DESIGN RECORD CHANGE LEVEL:</t>
  </si>
  <si>
    <t>TITLE:</t>
  </si>
  <si>
    <t>Enter Inspection Facility Here</t>
  </si>
  <si>
    <t>ADDITIONAL ENGINEERING CHANGE DOCUMENTS:</t>
  </si>
  <si>
    <t>DATE:</t>
  </si>
  <si>
    <t>#</t>
  </si>
  <si>
    <t>Sheet / Zone</t>
  </si>
  <si>
    <r>
      <rPr>
        <b/>
        <sz val="9"/>
        <rFont val="Arial"/>
        <family val="2"/>
      </rPr>
      <t>Drawing Requirement</t>
    </r>
    <r>
      <rPr>
        <sz val="8"/>
        <rFont val="Arial"/>
        <family val="2"/>
      </rPr>
      <t xml:space="preserve">
(nominal ± tolerance)</t>
    </r>
  </si>
  <si>
    <r>
      <t xml:space="preserve">Class
</t>
    </r>
    <r>
      <rPr>
        <sz val="8"/>
        <rFont val="Arial"/>
        <family val="2"/>
      </rPr>
      <t>(C/S/F)</t>
    </r>
  </si>
  <si>
    <t>Feature Type</t>
  </si>
  <si>
    <r>
      <rPr>
        <b/>
        <sz val="9"/>
        <rFont val="Arial"/>
        <family val="2"/>
      </rPr>
      <t>Upper Limit</t>
    </r>
    <r>
      <rPr>
        <sz val="8"/>
        <rFont val="Arial"/>
        <family val="2"/>
      </rPr>
      <t xml:space="preserve">
(nom + tol)</t>
    </r>
  </si>
  <si>
    <r>
      <rPr>
        <b/>
        <sz val="9"/>
        <rFont val="Arial"/>
        <family val="2"/>
      </rPr>
      <t>Lower Limit</t>
    </r>
    <r>
      <rPr>
        <sz val="8"/>
        <rFont val="Arial"/>
        <family val="2"/>
      </rPr>
      <t xml:space="preserve">
(nom - tol)</t>
    </r>
  </si>
  <si>
    <r>
      <t xml:space="preserve">Measurement Results (Data)  
</t>
    </r>
    <r>
      <rPr>
        <sz val="8"/>
        <rFont val="Arial"/>
        <family val="2"/>
      </rPr>
      <t>Sample #1                 Sample #2                Sample #3                Sample #4                Sample #5</t>
    </r>
  </si>
  <si>
    <t>Measurement Gage Type</t>
  </si>
  <si>
    <t>Deviation?</t>
  </si>
  <si>
    <t>1.00 +/- .010</t>
  </si>
  <si>
    <t>Jan 2014</t>
  </si>
  <si>
    <t>Dimensional Results (Allegion)</t>
  </si>
  <si>
    <t>Material Cert / Test Results</t>
  </si>
  <si>
    <t>COMPLETED BY ALLEGION</t>
  </si>
  <si>
    <t>COMPLETED BY SUPPLIER</t>
  </si>
  <si>
    <t>applicable to current PPAP</t>
  </si>
  <si>
    <t>Material Description / Name</t>
  </si>
  <si>
    <t>Additional Comments / Requirements</t>
  </si>
  <si>
    <t>Component Materials</t>
  </si>
  <si>
    <t>Raw component material</t>
  </si>
  <si>
    <t>Y/N</t>
  </si>
  <si>
    <t>Insert copy of material cert</t>
  </si>
  <si>
    <t>PCBA Materials</t>
  </si>
  <si>
    <t>Solder Paste</t>
  </si>
  <si>
    <t xml:space="preserve">            paste</t>
  </si>
  <si>
    <t xml:space="preserve">            selective</t>
  </si>
  <si>
    <t xml:space="preserve">            wave</t>
  </si>
  <si>
    <t>Flux</t>
  </si>
  <si>
    <t xml:space="preserve">          selective</t>
  </si>
  <si>
    <t xml:space="preserve">          wave</t>
  </si>
  <si>
    <t>Rework Wire</t>
  </si>
  <si>
    <t>Conformal Coating</t>
  </si>
  <si>
    <t>Insert copy of material cert including viscosity 
(noting temperature)</t>
  </si>
  <si>
    <t>Conformal Coating Thinner</t>
  </si>
  <si>
    <t>LPM Resin</t>
  </si>
  <si>
    <t>RTV</t>
  </si>
  <si>
    <t xml:space="preserve">To use your own copies of Material Certs or Test Results, simply attach/embed the document below. 
If you wish to utilize the Allegion Material Test Results form, click the "+" to the left to expand the form and fill out as instructed. </t>
  </si>
  <si>
    <t>Material Test Results</t>
  </si>
  <si>
    <t>SUPPLIER:</t>
  </si>
  <si>
    <t>NAME OF LABORATORY:</t>
  </si>
  <si>
    <t>MATERIAL SUPPLIER:</t>
  </si>
  <si>
    <t>*CUSTOMER SPECIFIED SUPPLIER/VENDOR CODE:</t>
  </si>
  <si>
    <t>*If source approval is req'd, include the Supplier (Source) &amp; Customer assigned code.</t>
  </si>
  <si>
    <t>Material Requirement
(nominal ± tolerance)</t>
  </si>
  <si>
    <t>Class
(C/S/F)</t>
  </si>
  <si>
    <t>Upper Limit
(nom + tol)</t>
  </si>
  <si>
    <t>Lower Limit
(nom - tol)</t>
  </si>
  <si>
    <t>Measurement Results (Data)  
Sample #1                 Sample #2                Sample #3                Sample #4                Sample #5</t>
  </si>
  <si>
    <t>Performance Test Results</t>
  </si>
  <si>
    <r>
      <rPr>
        <b/>
        <sz val="9"/>
        <rFont val="Arial"/>
        <family val="2"/>
      </rPr>
      <t>Test Requirement</t>
    </r>
    <r>
      <rPr>
        <sz val="8"/>
        <rFont val="Arial"/>
        <family val="2"/>
      </rPr>
      <t xml:space="preserve">
(nominal ± tolerance)</t>
    </r>
  </si>
  <si>
    <r>
      <t xml:space="preserve">Test Results (Data)  
</t>
    </r>
    <r>
      <rPr>
        <sz val="8"/>
        <rFont val="Arial"/>
        <family val="2"/>
      </rPr>
      <t>Sample #1                 Sample #2                Sample #3                Sample #4                Sample #5</t>
    </r>
  </si>
  <si>
    <t>Initial Process Capability Summary</t>
  </si>
  <si>
    <r>
      <rPr>
        <b/>
        <u/>
        <sz val="11"/>
        <rFont val="Arial"/>
        <family val="2"/>
      </rPr>
      <t>Purpose:</t>
    </r>
    <r>
      <rPr>
        <sz val="11"/>
        <rFont val="Arial"/>
        <family val="2"/>
      </rPr>
      <t xml:space="preserve"> This form is to be used to summarize results of Process Capability Studies and action(s) if needed. The next tab (</t>
    </r>
    <r>
      <rPr>
        <b/>
        <sz val="11"/>
        <rFont val="Arial"/>
        <family val="2"/>
      </rPr>
      <t>IPS Worksheet</t>
    </r>
    <r>
      <rPr>
        <sz val="11"/>
        <rFont val="Arial"/>
        <family val="2"/>
      </rPr>
      <t>) has been provided to gather data if required.</t>
    </r>
  </si>
  <si>
    <t>If CPK is less than 1.33 an accompanying action plan is required</t>
  </si>
  <si>
    <t>Drawing Requirements</t>
  </si>
  <si>
    <t>Meets Criteria?</t>
  </si>
  <si>
    <t>Study Results</t>
  </si>
  <si>
    <r>
      <t xml:space="preserve">Class
</t>
    </r>
    <r>
      <rPr>
        <sz val="9"/>
        <rFont val="Arial"/>
        <family val="2"/>
      </rPr>
      <t>C/S/F</t>
    </r>
  </si>
  <si>
    <t>Nominal</t>
  </si>
  <si>
    <t>Upper Limit</t>
  </si>
  <si>
    <t>Lower Limit</t>
  </si>
  <si>
    <t>Insp. Method</t>
  </si>
  <si>
    <t>Cpk</t>
  </si>
  <si>
    <t>Cp</t>
  </si>
  <si>
    <t>Mean / Average</t>
  </si>
  <si>
    <t>Max</t>
  </si>
  <si>
    <t>Min</t>
  </si>
  <si>
    <t>Sample Size</t>
  </si>
  <si>
    <t xml:space="preserve">To use your own internal version of the Initial Process Capability Summary, simply attach/embed the document below. 
If you wish to utilize the Allegion version of the Initial Process Capability Summary, click the "+" to the left to expand the form and fill out as instructed. </t>
  </si>
  <si>
    <r>
      <t>Initial Process Capability Study</t>
    </r>
    <r>
      <rPr>
        <sz val="18"/>
        <color rgb="FFFFFFFF"/>
        <rFont val="Arial"/>
        <family val="2"/>
      </rPr>
      <t xml:space="preserve"> (Optional)</t>
    </r>
  </si>
  <si>
    <r>
      <rPr>
        <b/>
        <u/>
        <sz val="12"/>
        <rFont val="Arial"/>
        <family val="2"/>
      </rPr>
      <t>PURPOSE</t>
    </r>
    <r>
      <rPr>
        <b/>
        <sz val="12"/>
        <rFont val="Arial"/>
        <family val="2"/>
      </rPr>
      <t>:</t>
    </r>
    <r>
      <rPr>
        <sz val="11"/>
        <rFont val="Arial"/>
        <family val="2"/>
      </rPr>
      <t xml:space="preserve">  This </t>
    </r>
    <r>
      <rPr>
        <sz val="11"/>
        <color rgb="FFFF0000"/>
        <rFont val="Arial"/>
        <family val="2"/>
      </rPr>
      <t>OPTIONAL</t>
    </r>
    <r>
      <rPr>
        <sz val="11"/>
        <rFont val="Arial"/>
        <family val="2"/>
      </rPr>
      <t xml:space="preserve"> spreadsheet is designed to handle up to 150 data observations for process capability analysis.</t>
    </r>
  </si>
  <si>
    <t>Supplier Code:</t>
  </si>
  <si>
    <t>Study Date:</t>
  </si>
  <si>
    <t>Item / Part Number:</t>
  </si>
  <si>
    <t>Revision:</t>
  </si>
  <si>
    <t>Study Performed by:</t>
  </si>
  <si>
    <t>Feature Process/
Description:</t>
  </si>
  <si>
    <t>Gage Used to Perform Study:</t>
  </si>
  <si>
    <t>Specification:</t>
  </si>
  <si>
    <r>
      <rPr>
        <b/>
        <u/>
        <sz val="10"/>
        <rFont val="Arial"/>
        <family val="2"/>
      </rPr>
      <t>Tolerance:</t>
    </r>
    <r>
      <rPr>
        <b/>
        <sz val="10"/>
        <rFont val="Arial"/>
        <family val="2"/>
      </rPr>
      <t xml:space="preserve">  Tol(+) =  </t>
    </r>
  </si>
  <si>
    <t>Tol(-) =</t>
  </si>
  <si>
    <t>Units:</t>
  </si>
  <si>
    <t>Inch</t>
  </si>
  <si>
    <t>MEASUREMENT DATA</t>
  </si>
  <si>
    <t>Xbar</t>
  </si>
  <si>
    <t>R</t>
  </si>
  <si>
    <t>Study Notes / Comments / Special Considerations:</t>
  </si>
  <si>
    <t>Study Analysis:</t>
  </si>
  <si>
    <r>
      <t xml:space="preserve">Statistical Significance/Viability Test </t>
    </r>
    <r>
      <rPr>
        <sz val="13"/>
        <rFont val="Arial"/>
        <family val="2"/>
      </rPr>
      <t>(min. 30 observations)</t>
    </r>
    <r>
      <rPr>
        <b/>
        <sz val="13"/>
        <rFont val="Arial"/>
        <family val="2"/>
      </rPr>
      <t>:</t>
    </r>
  </si>
  <si>
    <t>Number of
readings (n):</t>
  </si>
  <si>
    <t>Although not explicitly required by GSRM SQC QM 001, process charts and graphs (run charts, Xbar &amp; R charts, histogram graphs, etc.,)
can be very helpful in analyzing process performance and be may be included with the Process Capability Study.</t>
  </si>
  <si>
    <t>Spec Limits</t>
  </si>
  <si>
    <t>Formulas:</t>
  </si>
  <si>
    <t>USL = NOM + Tol(+)</t>
  </si>
  <si>
    <t>LSL = NOM - Tol(-)</t>
  </si>
  <si>
    <t>Upper Spec Limit (USL):</t>
  </si>
  <si>
    <t>Readings above USL:</t>
  </si>
  <si>
    <t>Nominal (NOM):</t>
  </si>
  <si>
    <t>Lower Spec Limit (LSL):</t>
  </si>
  <si>
    <t>Readings below LSL:</t>
  </si>
  <si>
    <t>UCL = Xbar + 3s</t>
  </si>
  <si>
    <t>LCL = Xbar - 3s</t>
  </si>
  <si>
    <t>n = number of data readings</t>
  </si>
  <si>
    <t>Upper Control Limit (UCL):</t>
  </si>
  <si>
    <t>Readings above Xbar UCL:</t>
  </si>
  <si>
    <t>Mean (Xbarbar):</t>
  </si>
  <si>
    <t>Lower Control Limit (LCL):</t>
  </si>
  <si>
    <t>Readings below Xbar LCL:</t>
  </si>
  <si>
    <t>UCL = Rbar + 3s</t>
  </si>
  <si>
    <t>LCL = Rbar - 3s</t>
  </si>
  <si>
    <t>Readings above R UCL:</t>
  </si>
  <si>
    <t>Mean (Rbar):</t>
  </si>
  <si>
    <t>Readings below R LCL:</t>
  </si>
  <si>
    <t>Process Capability Index</t>
  </si>
  <si>
    <t xml:space="preserve">Standard Deviation (s) = </t>
  </si>
  <si>
    <r>
      <t>C</t>
    </r>
    <r>
      <rPr>
        <b/>
        <vertAlign val="subscript"/>
        <sz val="16"/>
        <rFont val="Arial"/>
        <family val="2"/>
      </rPr>
      <t>p</t>
    </r>
    <r>
      <rPr>
        <b/>
        <sz val="16"/>
        <rFont val="Arial"/>
        <family val="2"/>
      </rPr>
      <t xml:space="preserve"> =</t>
    </r>
  </si>
  <si>
    <r>
      <t>C</t>
    </r>
    <r>
      <rPr>
        <b/>
        <vertAlign val="subscript"/>
        <sz val="16"/>
        <rFont val="Arial"/>
        <family val="2"/>
      </rPr>
      <t>pk</t>
    </r>
    <r>
      <rPr>
        <b/>
        <sz val="16"/>
        <rFont val="Arial"/>
        <family val="2"/>
      </rPr>
      <t xml:space="preserve"> =</t>
    </r>
  </si>
  <si>
    <t xml:space="preserve">Study Results: </t>
  </si>
  <si>
    <t>Qualified Lab Documentation</t>
  </si>
  <si>
    <t>Provide embedded files or screenshots of Qualified Lab Documentation here (if required).</t>
  </si>
  <si>
    <t>If external/commercial laboratory is used, supplier shall submit test results on laboratory letterhead or normal laboratory report format (including name of lab, date(s) of tests, and standards used to run tests)</t>
  </si>
  <si>
    <t>Appearance Approval Report</t>
  </si>
  <si>
    <t>Part Number:</t>
  </si>
  <si>
    <t>Drawing Number:</t>
  </si>
  <si>
    <t>Application
(Product Lines)</t>
  </si>
  <si>
    <t>Part
Name:</t>
  </si>
  <si>
    <t>Buyer:</t>
  </si>
  <si>
    <t>Rev or
E/C Level:</t>
  </si>
  <si>
    <t>Rev
Date:</t>
  </si>
  <si>
    <t>Manufacturing Location:</t>
  </si>
  <si>
    <t>Leave Blank if manufactured at same location</t>
  </si>
  <si>
    <t>Reason for Submission:</t>
  </si>
  <si>
    <t>Part Submission Warrant</t>
  </si>
  <si>
    <t>Special Sample</t>
  </si>
  <si>
    <t>Re-Submission</t>
  </si>
  <si>
    <t>Other:</t>
  </si>
  <si>
    <t>Pre Texture</t>
  </si>
  <si>
    <t>First Production Shipment</t>
  </si>
  <si>
    <t>Engineering Change</t>
  </si>
  <si>
    <t>APPEARANCE EVALUATION</t>
  </si>
  <si>
    <t>ORGANIZATION SOURCING AND TEXTURE INFORMATION</t>
  </si>
  <si>
    <t>Pre-Texture
Evaluation</t>
  </si>
  <si>
    <t>Authorized Allegion Representative Signature and Date</t>
  </si>
  <si>
    <t>Correct and
Proceed</t>
  </si>
  <si>
    <t>Correct and
Resubmit</t>
  </si>
  <si>
    <t>Approved to
Etch/Tool/EDM</t>
  </si>
  <si>
    <t>COLOR EVALUATION</t>
  </si>
  <si>
    <t>Color Suffix</t>
  </si>
  <si>
    <t>Tristimulus Data</t>
  </si>
  <si>
    <t>Master
Number</t>
  </si>
  <si>
    <t>Master Date</t>
  </si>
  <si>
    <t>Material Type</t>
  </si>
  <si>
    <t>Material Source</t>
  </si>
  <si>
    <t>Hue</t>
  </si>
  <si>
    <t>Value</t>
  </si>
  <si>
    <t>Chroma</t>
  </si>
  <si>
    <t>Gloss</t>
  </si>
  <si>
    <t>Metallic Brilliance</t>
  </si>
  <si>
    <t>Color Shipping Suffix</t>
  </si>
  <si>
    <t>Part Disposition</t>
  </si>
  <si>
    <t>DL*</t>
  </si>
  <si>
    <t>Da*</t>
  </si>
  <si>
    <t>Db*</t>
  </si>
  <si>
    <t>DE*</t>
  </si>
  <si>
    <t>CMC</t>
  </si>
  <si>
    <t>RED</t>
  </si>
  <si>
    <t>YEL</t>
  </si>
  <si>
    <t>GRN</t>
  </si>
  <si>
    <t>BLU</t>
  </si>
  <si>
    <t>LIGHT</t>
  </si>
  <si>
    <t>DARK</t>
  </si>
  <si>
    <t>GRAY</t>
  </si>
  <si>
    <t>CLEAN</t>
  </si>
  <si>
    <t>HIGH</t>
  </si>
  <si>
    <t>LOW</t>
  </si>
  <si>
    <t>Comments:</t>
  </si>
  <si>
    <t>Organization Signature:</t>
  </si>
  <si>
    <t>Phone No:</t>
  </si>
  <si>
    <t>Date:</t>
  </si>
  <si>
    <t>Authorized Customer Representative Signature:</t>
  </si>
  <si>
    <t>Sample Parts</t>
  </si>
  <si>
    <t>Provide details on samples being provided to Allegion below.</t>
  </si>
  <si>
    <t>Date of Sample Run:</t>
  </si>
  <si>
    <t>Sample Run Location:</t>
  </si>
  <si>
    <t>Lot # of Sample Run:</t>
  </si>
  <si>
    <t>Cavities in Tool:</t>
  </si>
  <si>
    <t>Pieces per Cavity Provided:</t>
  </si>
  <si>
    <t>Total Sample Quantity:</t>
  </si>
  <si>
    <t>PHOTOS:</t>
  </si>
  <si>
    <t>Master Sample (Physical Sample)</t>
  </si>
  <si>
    <t>NOTE: the requirements for master sample or equivalent shall be agreed by Allegion and supplier</t>
  </si>
  <si>
    <t>Provide photos of Master Sample(s) and markings below:</t>
  </si>
  <si>
    <t>Master Sample (Analytical Sample)</t>
  </si>
  <si>
    <t>Provide analytical record below:</t>
  </si>
  <si>
    <t xml:space="preserve"> (e.g., Ultra-Violet or Infra-Red spectra "fingerprint," Atomic Absorption, or Gas Chromatographic-Mass Spectrometric analysis, X-RAYS, etc.)</t>
  </si>
  <si>
    <t>Master Sample (Manufacturing Sample)</t>
  </si>
  <si>
    <t>Provide details of manufacturing sample record below:</t>
  </si>
  <si>
    <t>Important performance results:</t>
  </si>
  <si>
    <t>Raw Materials</t>
  </si>
  <si>
    <t>Raw Material Inputs</t>
  </si>
  <si>
    <t>Manufacturer</t>
  </si>
  <si>
    <t>Lot #</t>
  </si>
  <si>
    <t>Important properties records</t>
  </si>
  <si>
    <t>(Input 1)</t>
  </si>
  <si>
    <t>(Input 2)</t>
  </si>
  <si>
    <t>(Input 3)</t>
  </si>
  <si>
    <t>…</t>
  </si>
  <si>
    <t>Critical Equipment Required:</t>
  </si>
  <si>
    <t>Analytical Sample Records:</t>
  </si>
  <si>
    <t>Batch Ticket:</t>
  </si>
  <si>
    <t>Checking Aids</t>
  </si>
  <si>
    <t>If required by the customer, the organization shall submit with the PPAP any part-specific checking aid (may be for assemblies or components.</t>
  </si>
  <si>
    <t>The organization shall certify that all elements of the checking aid agree with part dimensional requirements.</t>
  </si>
  <si>
    <t>Provision should be made for preventative maintenance of any checking aids for the life of the part.</t>
  </si>
  <si>
    <t>Measurement System Analysis (MSA) studies shall be conducted in compliance with customer requirements.</t>
  </si>
  <si>
    <t>Part Name:</t>
  </si>
  <si>
    <t>Date Created:</t>
  </si>
  <si>
    <t>Gage Drawing Rev Level</t>
  </si>
  <si>
    <t>Gage/Instrument Description</t>
  </si>
  <si>
    <t xml:space="preserve">Calibration Status </t>
  </si>
  <si>
    <t>MSA Results</t>
  </si>
  <si>
    <t>MSA Date</t>
  </si>
  <si>
    <t>Allegion Specific Requirements</t>
  </si>
  <si>
    <t>List any Supplemental Requirements that are needed for this specific PPAP:</t>
  </si>
  <si>
    <t>Part Name</t>
  </si>
  <si>
    <t>Cust. Part Number</t>
  </si>
  <si>
    <t>Shown on Drawing No.</t>
  </si>
  <si>
    <t>Org. Part Number</t>
  </si>
  <si>
    <t>Engineering Change Level</t>
  </si>
  <si>
    <t>Dated</t>
  </si>
  <si>
    <t>Additional Engineering Changes</t>
  </si>
  <si>
    <t>Safety and/or Government Regulation</t>
  </si>
  <si>
    <t>Purchase Order No.</t>
  </si>
  <si>
    <t>Weight (kg)</t>
  </si>
  <si>
    <t>Checking Aid No.</t>
  </si>
  <si>
    <t>Checking Aid Engineering Change Level</t>
  </si>
  <si>
    <t>ORGANIZATION MANUFACTURING INFORMATION</t>
  </si>
  <si>
    <t>CUSTOMER SUBMITTAL INFORMATION</t>
  </si>
  <si>
    <t>Organization Name &amp; Supplier/Vendor Code</t>
  </si>
  <si>
    <t>Customer Name/Division</t>
  </si>
  <si>
    <t>Buyer/Buyer Code</t>
  </si>
  <si>
    <t>Region</t>
  </si>
  <si>
    <t>MATERIALS REPORTING</t>
  </si>
  <si>
    <t>Is the product that is being warranted RoHS/REACH compliant?</t>
  </si>
  <si>
    <t>Are polymeric parts identified with appropriate ISO marking codes?</t>
  </si>
  <si>
    <t>REASON FOR SUBMISSION</t>
  </si>
  <si>
    <t>(Check at least one)</t>
  </si>
  <si>
    <t>REQUESTED SUBMISSION LEVEL (Check one)</t>
  </si>
  <si>
    <t>SUBMISSION RESULTS</t>
  </si>
  <si>
    <t>The results for</t>
  </si>
  <si>
    <t xml:space="preserve">These results meet all drawing and specification requirements: </t>
  </si>
  <si>
    <t>(If "NO" - Explanation Required)</t>
  </si>
  <si>
    <t>Mold  /  Cavity  /  Production Process:</t>
  </si>
  <si>
    <t>DECLARATION</t>
  </si>
  <si>
    <t>I hereby affirm that the samples represented by this warrant are representative of our parts, have been made to the applicable customer drawings and specifications, and are made from the specified materials on regular production tooling with no operations other than the regular production process. I further affirm that the designated process to produce this part have the minimum capacity of 120% of the quoted volume with production tools and equipment in the quoted work pattern. Any deviations from this declaration are noted below.</t>
  </si>
  <si>
    <t>EXPLANATION/COMMENTS:</t>
  </si>
  <si>
    <t>Is each Allegion owned tool properly tagged and numbered?</t>
  </si>
  <si>
    <t>Organization Authorized Signature</t>
  </si>
  <si>
    <t>Date</t>
  </si>
  <si>
    <t>Print Name</t>
  </si>
  <si>
    <t>Phone No.</t>
  </si>
  <si>
    <t>Fax No.</t>
  </si>
  <si>
    <t>Title</t>
  </si>
  <si>
    <t>E-mail</t>
  </si>
  <si>
    <t>FOR ALLEGION CORPORATION USE ONLY</t>
  </si>
  <si>
    <t>Part Warrant Disposition:</t>
  </si>
  <si>
    <t>Signature</t>
  </si>
  <si>
    <t>GDC QF 003, Rev 005</t>
  </si>
  <si>
    <t>Design FMEA LISTS</t>
  </si>
  <si>
    <t>Process FMEA LISTS</t>
  </si>
  <si>
    <t>SEVERITY SCALE</t>
  </si>
  <si>
    <t>10  Hazardous or non compliant with Government regulation - w/o warning</t>
  </si>
  <si>
    <t>10  Hazardous  - w/o warning</t>
  </si>
  <si>
    <t xml:space="preserve"> 9  Hazardous or non compliant with Government regulation - w/ warning</t>
  </si>
  <si>
    <t xml:space="preserve"> 9  Hazardous  - w/ warning</t>
  </si>
  <si>
    <t xml:space="preserve"> 8  Loss of primary function</t>
  </si>
  <si>
    <t xml:space="preserve"> 8  Major disruption (100% scrap, line shutdown or stop)</t>
  </si>
  <si>
    <t xml:space="preserve"> 7  Degradation of primary function</t>
  </si>
  <si>
    <t xml:space="preserve"> 7  Significant disruption (portion scrap, decreased line speed)</t>
  </si>
  <si>
    <t xml:space="preserve"> 6  Loss of secondary function</t>
  </si>
  <si>
    <t xml:space="preserve"> 6  Moderate disruption (100% reworked offline)</t>
  </si>
  <si>
    <t xml:space="preserve"> 5  Degradation of secondary function</t>
  </si>
  <si>
    <t xml:space="preserve"> 5  Moderate disruption (portion reworked offline)</t>
  </si>
  <si>
    <t xml:space="preserve"> 4  Appearance or audible noise, &gt;75% customers object</t>
  </si>
  <si>
    <t xml:space="preserve"> 4  Moderate disruption (100% reworked online)</t>
  </si>
  <si>
    <t xml:space="preserve"> 3  Appearance or audible noise, &gt;50% customers object</t>
  </si>
  <si>
    <t xml:space="preserve"> 3  Moderate disruption (portion reworked online)</t>
  </si>
  <si>
    <t xml:space="preserve"> 2  Appearance or audible noise, &lt;25% customers object</t>
  </si>
  <si>
    <t xml:space="preserve"> 2  Minor disruption (slight inconvenience to process)</t>
  </si>
  <si>
    <t xml:space="preserve"> 1  No effect</t>
  </si>
  <si>
    <t>OCCURENCE SCALE</t>
  </si>
  <si>
    <t>10  &gt;100 Per 1,000</t>
  </si>
  <si>
    <t xml:space="preserve"> 9    50 Per 1,000</t>
  </si>
  <si>
    <t xml:space="preserve"> 8    20 per 1,000</t>
  </si>
  <si>
    <t xml:space="preserve"> 7    10 Per 1,000</t>
  </si>
  <si>
    <t xml:space="preserve"> 6    2 Per 1,000</t>
  </si>
  <si>
    <t xml:space="preserve"> 5    0.5 Per 1,000</t>
  </si>
  <si>
    <t xml:space="preserve"> 4    0.1 Per 1,000</t>
  </si>
  <si>
    <t xml:space="preserve"> 3    0.01 per 1,000</t>
  </si>
  <si>
    <t xml:space="preserve"> 2    &lt;0.01 Per 1,000</t>
  </si>
  <si>
    <t xml:space="preserve"> 1    Failure eliminated through prevention</t>
  </si>
  <si>
    <t xml:space="preserve"> 1    Failure eliminated through preventive control</t>
  </si>
  <si>
    <t>DETECTION SCALE</t>
  </si>
  <si>
    <t>10  Absolute Impossible</t>
  </si>
  <si>
    <t xml:space="preserve"> 9  Very Remote</t>
  </si>
  <si>
    <t xml:space="preserve"> 8  Remote</t>
  </si>
  <si>
    <t xml:space="preserve"> 7  Very Low</t>
  </si>
  <si>
    <t xml:space="preserve"> 6  Low</t>
  </si>
  <si>
    <t xml:space="preserve"> 5  Moderate</t>
  </si>
  <si>
    <t xml:space="preserve"> 4  Moderately High</t>
  </si>
  <si>
    <t xml:space="preserve"> 3  High</t>
  </si>
  <si>
    <t xml:space="preserve"> 2  Very High</t>
  </si>
  <si>
    <t xml:space="preserve"> 1  Almost Certain</t>
  </si>
  <si>
    <t>Tooling Information</t>
  </si>
  <si>
    <t>Link to Supplier Portal (New Tooling Template &amp; database training):</t>
  </si>
  <si>
    <t>Allegion Supplier Portal</t>
  </si>
  <si>
    <t>Link to Supplier Tooling Website (existing tooling updates):</t>
  </si>
  <si>
    <t>Supplier Tooling Website</t>
  </si>
  <si>
    <t>Tooling Data needed for capital tooling (excess of $10K USD)</t>
  </si>
  <si>
    <t>1) Reason for Allegion tooling-related PPAP?</t>
  </si>
  <si>
    <r>
      <rPr>
        <b/>
        <u/>
        <sz val="12"/>
        <rFont val="Arial"/>
        <family val="2"/>
      </rPr>
      <t>ACTION</t>
    </r>
    <r>
      <rPr>
        <sz val="12"/>
        <rFont val="Arial"/>
        <family val="2"/>
      </rPr>
      <t>:</t>
    </r>
  </si>
  <si>
    <t xml:space="preserve">2) Does tool have an Allegion Asset tag? </t>
  </si>
  <si>
    <r>
      <rPr>
        <b/>
        <u/>
        <sz val="12"/>
        <rFont val="Arial"/>
        <family val="2"/>
      </rPr>
      <t>Allegion Asset Tag Number (if applicable)</t>
    </r>
    <r>
      <rPr>
        <sz val="12"/>
        <rFont val="Arial"/>
        <family val="2"/>
      </rPr>
      <t>:</t>
    </r>
  </si>
  <si>
    <t>3) Is tool data available? (model files, drawings, etc.)</t>
  </si>
  <si>
    <r>
      <rPr>
        <b/>
        <u/>
        <sz val="12"/>
        <rFont val="Arial"/>
        <family val="2"/>
      </rPr>
      <t>Explanation (if needed)</t>
    </r>
    <r>
      <rPr>
        <sz val="12"/>
        <rFont val="Arial"/>
        <family val="2"/>
      </rPr>
      <t>:</t>
    </r>
  </si>
  <si>
    <t>Box Packaging and Labeling</t>
  </si>
  <si>
    <t>Make sure to review copy of Allegion Inbound Packaging Specification at:</t>
  </si>
  <si>
    <t>Inbound Packaging Spec</t>
  </si>
  <si>
    <t>Details any exceptions to Allegion Inbound Packaging Spec (if any) here:</t>
  </si>
  <si>
    <t>PACKAGING:</t>
  </si>
  <si>
    <t>Individual Box</t>
  </si>
  <si>
    <t>Individual Box Dimensions:</t>
  </si>
  <si>
    <t>(Ex. 10" x 12" x 8")</t>
  </si>
  <si>
    <t>Individual Box Weight:</t>
  </si>
  <si>
    <t>(Ex. 5 lbs)</t>
  </si>
  <si>
    <t>Inserts/dunnage/protection used:</t>
  </si>
  <si>
    <t>(Ex. kraft paper, bubble wrap, foam, vacuum sealing, inserts, etc.)</t>
  </si>
  <si>
    <t>Rust/corrosion-prevention measures</t>
  </si>
  <si>
    <t>(Ex. VCI, desiccant, passivation, oil, etc.)</t>
  </si>
  <si>
    <t>Master Carton (if applicable)</t>
  </si>
  <si>
    <t>Master Carton Box Dimensions (L x W x H):</t>
  </si>
  <si>
    <t>(Ex. 20" x 20" x 20")</t>
  </si>
  <si>
    <t>Master Carton Box Weight:</t>
  </si>
  <si>
    <t>(Ex. 20 lbs)</t>
  </si>
  <si>
    <t>QTY per Carton:</t>
  </si>
  <si>
    <t>(Ex. 10 PCS)</t>
  </si>
  <si>
    <r>
      <rPr>
        <b/>
        <u/>
        <sz val="14"/>
        <rFont val="Arial"/>
        <family val="2"/>
      </rPr>
      <t>TESTING</t>
    </r>
    <r>
      <rPr>
        <b/>
        <sz val="14"/>
        <rFont val="Arial"/>
        <family val="2"/>
      </rPr>
      <t>:</t>
    </r>
  </si>
  <si>
    <t>Drop test performed (IRTM 5.01)?</t>
  </si>
  <si>
    <t>(Embed Report)</t>
  </si>
  <si>
    <t>If Y, pass or fail? Embed report to the right</t>
  </si>
  <si>
    <t xml:space="preserve">Shipping vibration test performed (IRTM 5.06)? </t>
  </si>
  <si>
    <r>
      <rPr>
        <b/>
        <u/>
        <sz val="14"/>
        <rFont val="Arial"/>
        <family val="2"/>
      </rPr>
      <t>PALLET</t>
    </r>
    <r>
      <rPr>
        <b/>
        <sz val="14"/>
        <rFont val="Arial"/>
        <family val="2"/>
      </rPr>
      <t>:</t>
    </r>
  </si>
  <si>
    <t>Overall Pallet Dimensions:</t>
  </si>
  <si>
    <t>(Ex. 48" x 48")</t>
  </si>
  <si>
    <t>Max Cartons per Layer:</t>
  </si>
  <si>
    <t>(Ex. 12)</t>
  </si>
  <si>
    <t>Max Layers per Pallet:</t>
  </si>
  <si>
    <t>(Ex. 5)</t>
  </si>
  <si>
    <t>Max Part QTY/Pallet:</t>
  </si>
  <si>
    <t>(Ex. 600)</t>
  </si>
  <si>
    <t>Max Pallet Height:</t>
  </si>
  <si>
    <t>(Ex. 30")</t>
  </si>
  <si>
    <t>Max Pallet Weight:</t>
  </si>
  <si>
    <t>(Ex. 1000 lbs)</t>
  </si>
  <si>
    <t>(Insert photos of part, part packaging in carton, carton labeling, pallet stacking here)</t>
  </si>
  <si>
    <t>Additional Allegion Electronics Control Documents</t>
  </si>
  <si>
    <t>Name</t>
  </si>
  <si>
    <t>Document Control Number</t>
  </si>
  <si>
    <t>Required for current PPAP</t>
  </si>
  <si>
    <t>Document Revision Level 
at time of PPAP</t>
  </si>
  <si>
    <t>Document Revision Date
at time of PPAP</t>
  </si>
  <si>
    <t>Allegion Functional Tester Specification</t>
  </si>
  <si>
    <t>CM Test Firmware</t>
  </si>
  <si>
    <t>CM Test API (Application Protocol Interface)</t>
  </si>
  <si>
    <t>CM Test Firmware API Guide</t>
  </si>
  <si>
    <t>Tester Documentation Checklist (and Coverage Analysis)</t>
  </si>
  <si>
    <t>For all Allegion-owned test equipment, the supplier is to provide the following information / documents to Allegion as called out in the SOW or as determined by Allegion, in order to receive full PPAP approval.  
The test coverage document should be inserted / embedded into this tab within the PPAP.
All other documentation required should be emailed outside of the PPAP workbook.  
Allegion will store this information in the Allegion-Owned Assets folder in the Quality Library within WC as appropriate.  
          (ALLE Note: Files should be stored with the following naming convention:  PCBA drawing number - rev level - part description - file description)</t>
  </si>
  <si>
    <t>Allegion-owned Asset Documentation</t>
  </si>
  <si>
    <t>Required for Current PPAP</t>
  </si>
  <si>
    <t>Test coverage document</t>
  </si>
  <si>
    <t>Test equipment design documents (CAD files, prints, parts list, etc.)</t>
  </si>
  <si>
    <t xml:space="preserve">                     PCBA touchpoints - physical contact points of tester to PCBA (CAD file, typically DXF file)</t>
  </si>
  <si>
    <t>Test equipment software</t>
  </si>
  <si>
    <t>Test equipment spare parts list / inventory</t>
  </si>
  <si>
    <t>Test equipment maintenance plan</t>
  </si>
  <si>
    <t>Test equipment - programming and test sequences and limits 
(to ensure CM is running per our tester specification)</t>
  </si>
  <si>
    <t xml:space="preserve">To use your own internal version of a Test Coverage Document, simply attach/embed the document below. 
All other documentation should be emailed outside of the PPAP workbook. 
If you wish to utilize the Allegion version of a Test Coverage Document, click the "+" to the left to expand the form and fill out as instructed. </t>
  </si>
  <si>
    <t>Equipment</t>
  </si>
  <si>
    <t>Coverage %</t>
  </si>
  <si>
    <t>Total Components [232]</t>
  </si>
  <si>
    <t>Supplier:</t>
  </si>
  <si>
    <t>AOI Only</t>
  </si>
  <si>
    <t>Model/Name:</t>
  </si>
  <si>
    <t>ICT Only</t>
  </si>
  <si>
    <t>Assembly Part Number :</t>
  </si>
  <si>
    <t>FCT Only</t>
  </si>
  <si>
    <t>FCT/ICT</t>
  </si>
  <si>
    <t>FCT/ICT/AOI (Goal is 100%)</t>
  </si>
  <si>
    <t>ADD Yes / No dropdown</t>
  </si>
  <si>
    <t>v</t>
  </si>
  <si>
    <t>Reference.</t>
  </si>
  <si>
    <t>Description</t>
  </si>
  <si>
    <t>Part Number</t>
  </si>
  <si>
    <t>Type</t>
  </si>
  <si>
    <t>All Test Overall</t>
  </si>
  <si>
    <t>ICT</t>
  </si>
  <si>
    <t>AOI</t>
  </si>
  <si>
    <t>FCT</t>
  </si>
  <si>
    <t>Detectable by</t>
  </si>
  <si>
    <t>Negative Test</t>
  </si>
  <si>
    <t>Product Test Coverage Analysis (EXAMPLE)</t>
  </si>
  <si>
    <t>Supplier</t>
  </si>
  <si>
    <t>pulled from 'Title Page'</t>
  </si>
  <si>
    <t>Model</t>
  </si>
  <si>
    <t>FCT/ICT/AOI</t>
  </si>
  <si>
    <t>Add Yes / No dropdown</t>
  </si>
  <si>
    <t>C1</t>
  </si>
  <si>
    <t>CAP,  0.1 UF 10% 16V 0402 SMD</t>
  </si>
  <si>
    <t>ALLEGION0768</t>
  </si>
  <si>
    <t>SMT</t>
  </si>
  <si>
    <t>T</t>
  </si>
  <si>
    <t>parallel cap with c2 (10uF)</t>
  </si>
  <si>
    <t>Included</t>
  </si>
  <si>
    <t>C2 is a 10uF with 10% tolerance</t>
  </si>
  <si>
    <t>C10</t>
  </si>
  <si>
    <t>CAP, 10PF 1% 100V C0G SMD 0603</t>
  </si>
  <si>
    <t>ALLEGION0806</t>
  </si>
  <si>
    <t>parallel cap with c9 (120pF)</t>
  </si>
  <si>
    <t>ICT-AOI</t>
  </si>
  <si>
    <t>YES</t>
  </si>
  <si>
    <t>C14</t>
  </si>
  <si>
    <t>parallel cap with c12 (120pF)</t>
  </si>
  <si>
    <t>Please confirm detection capability</t>
  </si>
  <si>
    <t>C32</t>
  </si>
  <si>
    <t>parallel cap with c34 (1uF)</t>
  </si>
  <si>
    <t>C34 1uF with 10% tolerance</t>
  </si>
  <si>
    <t>C4</t>
  </si>
  <si>
    <t>Parallel cap with C66&amp;C43 (122uF)</t>
  </si>
  <si>
    <t>22UF 20% tolerance 100 UF 20%</t>
  </si>
  <si>
    <t>C55</t>
  </si>
  <si>
    <t>CAP, 0.01 UF 10% 50V X7R 0402 SMD</t>
  </si>
  <si>
    <t>ALLEGION0786</t>
  </si>
  <si>
    <t>parallel cap c80 (100uF)</t>
  </si>
  <si>
    <t>Parallel with C80 100 UF 20%</t>
  </si>
  <si>
    <t>C57</t>
  </si>
  <si>
    <t>CAP, 0.01 UF 100V 10% X7R 0603</t>
  </si>
  <si>
    <t>ALLEGION0753</t>
  </si>
  <si>
    <t xml:space="preserve">parallel cap with C49 thru L4 (100uF) </t>
  </si>
  <si>
    <t>Parallel with C49 100uF</t>
  </si>
  <si>
    <t>C58</t>
  </si>
  <si>
    <t>C61</t>
  </si>
  <si>
    <t>CAP, 0.012 UF 10% CERAMIC 0402</t>
  </si>
  <si>
    <t>ALLEGION0785</t>
  </si>
  <si>
    <t>C62</t>
  </si>
  <si>
    <t>C63</t>
  </si>
  <si>
    <t>Parallel with C66 100 UF 20%</t>
  </si>
  <si>
    <t>C67</t>
  </si>
  <si>
    <t>C68</t>
  </si>
  <si>
    <t>C71</t>
  </si>
  <si>
    <t>C72</t>
  </si>
  <si>
    <t>C76</t>
  </si>
  <si>
    <t>parallel cap with C79 (4.7uF)</t>
  </si>
  <si>
    <t>Parallel with C79 4.7UF 20%</t>
  </si>
  <si>
    <t>C78</t>
  </si>
  <si>
    <t>CAP,0.47UF 16V X7R 10% SMD 0603</t>
  </si>
  <si>
    <t>IRS0142</t>
  </si>
  <si>
    <t>C81</t>
  </si>
  <si>
    <t>C83</t>
  </si>
  <si>
    <t>C90</t>
  </si>
  <si>
    <t>D20</t>
  </si>
  <si>
    <t>DIODE, SCHOTTKY 20V 0.5A 2-PIN SOD-123</t>
  </si>
  <si>
    <t>IRS0052</t>
  </si>
  <si>
    <t>shorted out by device "b1"</t>
  </si>
  <si>
    <t>AOI-FCT</t>
  </si>
  <si>
    <t>J2</t>
  </si>
  <si>
    <t>CONN, SHROUDED HEADER 20 POS 1.27MM</t>
  </si>
  <si>
    <t>IRS0022</t>
  </si>
  <si>
    <t>No test</t>
  </si>
  <si>
    <t>Polarity, alignment, presence</t>
  </si>
  <si>
    <t>Functional</t>
  </si>
  <si>
    <t>R4</t>
  </si>
  <si>
    <t>RES,  1K OHM 1% 1/10W THICK FILM 0402</t>
  </si>
  <si>
    <t>IRS0036</t>
  </si>
  <si>
    <t xml:space="preserve">"r4" is not accessible at node "SENSE" </t>
  </si>
  <si>
    <t>Tested -include on neg</t>
  </si>
  <si>
    <t>Need to validate functional detection</t>
  </si>
  <si>
    <t>Need to validate if FCT detects this.</t>
  </si>
  <si>
    <t>U10</t>
  </si>
  <si>
    <t>IC, FLASH MEMORY 8PIN SOIC8</t>
  </si>
  <si>
    <t>ALLEGION0797</t>
  </si>
  <si>
    <t>Tested, polarity solder, shorts, legends</t>
  </si>
  <si>
    <t>FUNCTIONAL</t>
  </si>
  <si>
    <t>U11</t>
  </si>
  <si>
    <t>IC, MCU 16-BIT PIC24 PIC RISC 256KB</t>
  </si>
  <si>
    <t>IRS0264</t>
  </si>
  <si>
    <t>U12</t>
  </si>
  <si>
    <t>IC,DC STEP DWN 3VTO16.5V INPUT 8-PIN SOI</t>
  </si>
  <si>
    <t>IRS0145</t>
  </si>
  <si>
    <t>U15</t>
  </si>
  <si>
    <t>IC, MCU 8BIT PIC 12 UDFN</t>
  </si>
  <si>
    <t>ALLEGION0760</t>
  </si>
  <si>
    <t>U5</t>
  </si>
  <si>
    <t>IC, CONTACTLESS READER HVQFN32</t>
  </si>
  <si>
    <t>IRS0439</t>
  </si>
  <si>
    <t>U6</t>
  </si>
  <si>
    <t>IC, MIFARE SAM AV2</t>
  </si>
  <si>
    <t>IRS0437</t>
  </si>
  <si>
    <t>U7</t>
  </si>
  <si>
    <t>IC, POWER BOOST VSON EP TPS2501</t>
  </si>
  <si>
    <t>ALLEGION0905</t>
  </si>
  <si>
    <t>U9</t>
  </si>
  <si>
    <t>IC, SIO PROCESSOR 5X5DFN</t>
  </si>
  <si>
    <t>IRS0365</t>
  </si>
  <si>
    <t>No test MIK only</t>
  </si>
  <si>
    <t>Y2</t>
  </si>
  <si>
    <t>CRYSTAL, 27.12MHZ 18PF CS53B</t>
  </si>
  <si>
    <t>ALLEGION0780</t>
  </si>
  <si>
    <t>Y3</t>
  </si>
  <si>
    <t>CRYSTAL, 32.768KHZ 7PF SMD</t>
  </si>
  <si>
    <t>IRS0337</t>
  </si>
  <si>
    <t>Y4</t>
  </si>
  <si>
    <t>RESONATOR, 8MHZ 3-PIN CSMD</t>
  </si>
  <si>
    <t>IRS0049</t>
  </si>
  <si>
    <t>Solder is not possible to validate</t>
  </si>
  <si>
    <t>C11</t>
  </si>
  <si>
    <t>CAP, 15PF 1% 100V C0G SMD 0603</t>
  </si>
  <si>
    <t>ALLEGION0807</t>
  </si>
  <si>
    <t>V</t>
  </si>
  <si>
    <t>C12</t>
  </si>
  <si>
    <t>CAP, 120PF 1% 100V C0G SMD 0603</t>
  </si>
  <si>
    <t>ALLEGION0809</t>
  </si>
  <si>
    <t>C13</t>
  </si>
  <si>
    <t>CAP, 24PF 1% 100V C0G SMD 0603</t>
  </si>
  <si>
    <t>ALLEGION0811</t>
  </si>
  <si>
    <t>C15</t>
  </si>
  <si>
    <t>CAP, 75PF 1% 100V C0G SMD 0603</t>
  </si>
  <si>
    <t>ALLEGION0808</t>
  </si>
  <si>
    <t>C16</t>
  </si>
  <si>
    <t>C19</t>
  </si>
  <si>
    <t>CAP, 1000 PF 10% 250V 0805 SMD</t>
  </si>
  <si>
    <t>ALLEGION0767</t>
  </si>
  <si>
    <t>FSK detection</t>
  </si>
  <si>
    <t>ICT-AOI-FCT</t>
  </si>
  <si>
    <t>C2</t>
  </si>
  <si>
    <t>CAP, 10UF 16V 20% TANT SMD 1206</t>
  </si>
  <si>
    <t>ALLEGION0752</t>
  </si>
  <si>
    <t>C20</t>
  </si>
  <si>
    <t>CAP, 0.1UF 10% 100V X7R SMD 0603</t>
  </si>
  <si>
    <t>ALLEGION0805</t>
  </si>
  <si>
    <t>C21</t>
  </si>
  <si>
    <t>C22</t>
  </si>
  <si>
    <t>C23</t>
  </si>
  <si>
    <t>CAP, 1800 PF 10% 200V C0G 1210 SMD</t>
  </si>
  <si>
    <t>ALLEGION0778</t>
  </si>
  <si>
    <t>C25</t>
  </si>
  <si>
    <t>CAP, 680 PF 5% 250V C0G 0603 SMD</t>
  </si>
  <si>
    <t>ALLEGION0776</t>
  </si>
  <si>
    <t>ASK detection</t>
  </si>
  <si>
    <t>C29</t>
  </si>
  <si>
    <t>C3</t>
  </si>
  <si>
    <t>CAP, 150 UF 20% 10V TANT 3528</t>
  </si>
  <si>
    <t>ALLEGION0781</t>
  </si>
  <si>
    <t>C30</t>
  </si>
  <si>
    <t>CAP, 200 PF 5% 50V C0G 0402 SMD</t>
  </si>
  <si>
    <t>ALLEGION0775</t>
  </si>
  <si>
    <t>C31</t>
  </si>
  <si>
    <t>CAP, 150 PF 5% 50V C0G 0402 SMD</t>
  </si>
  <si>
    <t>ALLEGION0769</t>
  </si>
  <si>
    <t>C33</t>
  </si>
  <si>
    <t>C34</t>
  </si>
  <si>
    <t>CAP, 1 UF 16V 10% X5R 0603 SMD</t>
  </si>
  <si>
    <t>ALLEGION0756</t>
  </si>
  <si>
    <t>C36</t>
  </si>
  <si>
    <t>CAP, 100 PF 5% 50V C0G 0402 SMD</t>
  </si>
  <si>
    <t>ALLEGION0765</t>
  </si>
  <si>
    <t>C38</t>
  </si>
  <si>
    <t>CAP, 56 PF 5% 50V C0G 0402 SMD</t>
  </si>
  <si>
    <t>ALLEGION0777</t>
  </si>
  <si>
    <t>C39</t>
  </si>
  <si>
    <t>CAP, 20 PF 5% 50V C0G 0402 SMD</t>
  </si>
  <si>
    <t>ALLEGION0903</t>
  </si>
  <si>
    <t>OSC 27.12MHz</t>
  </si>
  <si>
    <t>C40</t>
  </si>
  <si>
    <t>C41</t>
  </si>
  <si>
    <t>C42</t>
  </si>
  <si>
    <t>CAP, 2000PF 25V 5% 0402</t>
  </si>
  <si>
    <t>IRS0411</t>
  </si>
  <si>
    <t>C44</t>
  </si>
  <si>
    <t>C45</t>
  </si>
  <si>
    <t>CAP,0.001UF 50V C0G 5% SMD 0402</t>
  </si>
  <si>
    <t>IRS0137</t>
  </si>
  <si>
    <t>C48</t>
  </si>
  <si>
    <t>CAP, 22 PF 5% 50V C0G 0402 SMD</t>
  </si>
  <si>
    <t>ALLEGION0774</t>
  </si>
  <si>
    <t>C49</t>
  </si>
  <si>
    <t>CAP, 100 UF 20% 10V TANT 3528</t>
  </si>
  <si>
    <t>ALLEGION0766</t>
  </si>
  <si>
    <t>C5</t>
  </si>
  <si>
    <t>CAP, 22UF 20% 10V X5R 1206</t>
  </si>
  <si>
    <t>ALLEGION0902</t>
  </si>
  <si>
    <t>C51</t>
  </si>
  <si>
    <t>CAP, 160 PF 5% 50V C0G 0402 SMD</t>
  </si>
  <si>
    <t>ALLEGION0772</t>
  </si>
  <si>
    <t>C53</t>
  </si>
  <si>
    <t>C54</t>
  </si>
  <si>
    <t>C59</t>
  </si>
  <si>
    <t>C60</t>
  </si>
  <si>
    <t>C64</t>
  </si>
  <si>
    <t>C66</t>
  </si>
  <si>
    <t>C69</t>
  </si>
  <si>
    <t>C70</t>
  </si>
  <si>
    <t>C73</t>
  </si>
  <si>
    <t>C74</t>
  </si>
  <si>
    <t>CAP, 12 PF 1% 50V C0G 0402</t>
  </si>
  <si>
    <t>ALLEGION0792</t>
  </si>
  <si>
    <t>32.768KHz Osc</t>
  </si>
  <si>
    <t>C75</t>
  </si>
  <si>
    <t>C77</t>
  </si>
  <si>
    <t>C79</t>
  </si>
  <si>
    <t>CAP,4.7UF 25VDC 20% SRFCE MOUNT T&amp;R</t>
  </si>
  <si>
    <t>IRS0166</t>
  </si>
  <si>
    <t>C8</t>
  </si>
  <si>
    <t>CAP, 0.01 UF 10% 250V X7R 0805 SMD</t>
  </si>
  <si>
    <t>ALLEGION0770</t>
  </si>
  <si>
    <t>C80</t>
  </si>
  <si>
    <t>C9</t>
  </si>
  <si>
    <t>L1</t>
  </si>
  <si>
    <t>INDUCTOR, 1UH 5% 7.96MHZ 30Q-FACTOR 400M</t>
  </si>
  <si>
    <t>IRS0157</t>
  </si>
  <si>
    <t>L2</t>
  </si>
  <si>
    <t>L4</t>
  </si>
  <si>
    <t>INDUCTOR, 100UH 190MA 1812</t>
  </si>
  <si>
    <t>IRS0427</t>
  </si>
  <si>
    <t>L5</t>
  </si>
  <si>
    <t>INDUCTOR, 2.2UH 20% 1008 2.3A 102MOHM</t>
  </si>
  <si>
    <t>ALLEGION0906</t>
  </si>
  <si>
    <t>L6</t>
  </si>
  <si>
    <t>INDUCTOR, 22UH 20% 600MA 622 MOHM</t>
  </si>
  <si>
    <t>ALLEGION0901</t>
  </si>
  <si>
    <t>NA</t>
  </si>
  <si>
    <t>L7</t>
  </si>
  <si>
    <t>INDUCTOR, 470NH 5% 0603</t>
  </si>
  <si>
    <t>ALLEGION0798</t>
  </si>
  <si>
    <t>R10</t>
  </si>
  <si>
    <t>RES, 10K OHM 1% 0.1W SMD, TF 0603</t>
  </si>
  <si>
    <t>ALLEGION0813</t>
  </si>
  <si>
    <t>R100</t>
  </si>
  <si>
    <t>RES,0.1 OHM 1% 1/16W THICK FILM 0402</t>
  </si>
  <si>
    <t>IRS0161</t>
  </si>
  <si>
    <t>R101</t>
  </si>
  <si>
    <t>RES, 10K OHM 1% 1/10W SMD T FILM 0402</t>
  </si>
  <si>
    <t>IRS0281</t>
  </si>
  <si>
    <t>Keypad test</t>
  </si>
  <si>
    <t>R102</t>
  </si>
  <si>
    <t>R103</t>
  </si>
  <si>
    <t>RES, 100K OHM 1% 1/10W THICK FILM 0402</t>
  </si>
  <si>
    <t>IRS0112</t>
  </si>
  <si>
    <t>R104</t>
  </si>
  <si>
    <t>R105</t>
  </si>
  <si>
    <t>R106</t>
  </si>
  <si>
    <t>R108</t>
  </si>
  <si>
    <t>R109</t>
  </si>
  <si>
    <t>RES, 180 OHM 1% 1/10W THICK FILM 0402</t>
  </si>
  <si>
    <t>IRS0117</t>
  </si>
  <si>
    <t>Buzzer</t>
  </si>
  <si>
    <t>R110</t>
  </si>
  <si>
    <t>RES, 68 OHM 1% 1/10W 0402 SMD</t>
  </si>
  <si>
    <t>ALLEGION0783</t>
  </si>
  <si>
    <t>LED test</t>
  </si>
  <si>
    <t>R111</t>
  </si>
  <si>
    <t>R112</t>
  </si>
  <si>
    <t>R113</t>
  </si>
  <si>
    <t>R114</t>
  </si>
  <si>
    <t>I2C Pull up</t>
  </si>
  <si>
    <t>R115</t>
  </si>
  <si>
    <t>I2C data</t>
  </si>
  <si>
    <t>R116</t>
  </si>
  <si>
    <t>I2C Clock</t>
  </si>
  <si>
    <t>R117</t>
  </si>
  <si>
    <t>R16</t>
  </si>
  <si>
    <t>RES, 1M OHM 5% 1/10W SMD 0402</t>
  </si>
  <si>
    <t>ALLEGION0788</t>
  </si>
  <si>
    <t>R19</t>
  </si>
  <si>
    <t>RES, 820 OHM  1% 1/10W SMD 0603</t>
  </si>
  <si>
    <t>ALLEGION0749</t>
  </si>
  <si>
    <t>R2</t>
  </si>
  <si>
    <t>R20</t>
  </si>
  <si>
    <t>R23</t>
  </si>
  <si>
    <t>R24</t>
  </si>
  <si>
    <t>RES, 243K OHM 1% 1/10W THICK FILM 0402</t>
  </si>
  <si>
    <t>IRS0120</t>
  </si>
  <si>
    <t>R28</t>
  </si>
  <si>
    <t>RES, 120 OHM 1% 1/10W 0402 SMD</t>
  </si>
  <si>
    <t>ALLEGION0759</t>
  </si>
  <si>
    <t>R29</t>
  </si>
  <si>
    <t>R32</t>
  </si>
  <si>
    <t>R33</t>
  </si>
  <si>
    <t>R34</t>
  </si>
  <si>
    <t>R35</t>
  </si>
  <si>
    <t>RES, 10.7K OHM 1% 1/10W THICK FILM 0402</t>
  </si>
  <si>
    <t>IRS0114</t>
  </si>
  <si>
    <t>R36</t>
  </si>
  <si>
    <t>RES, 220 OHM 5% 1/2W SMD 1210</t>
  </si>
  <si>
    <t>ALLEGION0795</t>
  </si>
  <si>
    <t>R37</t>
  </si>
  <si>
    <t>RES, 432K OHM 1% 1/10W THICK FILM 0402</t>
  </si>
  <si>
    <t>IRS0124</t>
  </si>
  <si>
    <t>R38</t>
  </si>
  <si>
    <t>R39</t>
  </si>
  <si>
    <t>R40</t>
  </si>
  <si>
    <t>R41</t>
  </si>
  <si>
    <t>RES, 35.7K OHM 1% 1/10W THICK FILM 0402</t>
  </si>
  <si>
    <t>IRS0121</t>
  </si>
  <si>
    <t>R42</t>
  </si>
  <si>
    <t>R43</t>
  </si>
  <si>
    <t>R44</t>
  </si>
  <si>
    <t>R45</t>
  </si>
  <si>
    <t>RES,1.54K OHM 1% 1/10W THICK FILM 0402</t>
  </si>
  <si>
    <t>IRS0116</t>
  </si>
  <si>
    <t>R48</t>
  </si>
  <si>
    <t>RES, 200 OHM 1% 1/10W 0402 SMD</t>
  </si>
  <si>
    <t>ALLEGION0779</t>
  </si>
  <si>
    <t>R49</t>
  </si>
  <si>
    <t>R5</t>
  </si>
  <si>
    <t>RES,15 OHM 5% 1/2W THICK FILM 1210</t>
  </si>
  <si>
    <t>IRS0134</t>
  </si>
  <si>
    <t>R50</t>
  </si>
  <si>
    <t>R51</t>
  </si>
  <si>
    <t>R53</t>
  </si>
  <si>
    <t>R54</t>
  </si>
  <si>
    <t>R55</t>
  </si>
  <si>
    <t>R56</t>
  </si>
  <si>
    <t>R57</t>
  </si>
  <si>
    <t>Smart Enable</t>
  </si>
  <si>
    <t>R58</t>
  </si>
  <si>
    <t>R59</t>
  </si>
  <si>
    <t>RES, 53.6 KOHM 1% 1/10W 0402 SMD</t>
  </si>
  <si>
    <t>ALLEGION0771</t>
  </si>
  <si>
    <t>R6</t>
  </si>
  <si>
    <t>R60</t>
  </si>
  <si>
    <t>R61</t>
  </si>
  <si>
    <t>RES,604K OHM 1% 1/10W THICK FILM 0402</t>
  </si>
  <si>
    <t>IRS0126</t>
  </si>
  <si>
    <t>R63</t>
  </si>
  <si>
    <t>R64</t>
  </si>
  <si>
    <t>RES, 100 OHM 1/10W 1% 0402 SMD</t>
  </si>
  <si>
    <t>IRS0533</t>
  </si>
  <si>
    <t>R65</t>
  </si>
  <si>
    <t>R66</t>
  </si>
  <si>
    <t>R67</t>
  </si>
  <si>
    <t>Value- MIK only</t>
  </si>
  <si>
    <t>R68</t>
  </si>
  <si>
    <t>R69</t>
  </si>
  <si>
    <t>Programming</t>
  </si>
  <si>
    <t>R7</t>
  </si>
  <si>
    <t>R70</t>
  </si>
  <si>
    <t>R71</t>
  </si>
  <si>
    <t>R72</t>
  </si>
  <si>
    <t>Iclass chiip</t>
  </si>
  <si>
    <t>R73</t>
  </si>
  <si>
    <t>R74</t>
  </si>
  <si>
    <t>R75</t>
  </si>
  <si>
    <t>R76</t>
  </si>
  <si>
    <t>iclass</t>
  </si>
  <si>
    <t>R77</t>
  </si>
  <si>
    <t>R79</t>
  </si>
  <si>
    <t>RES, 2.2 MOHM 5% 1/10W 0402 SMD</t>
  </si>
  <si>
    <t>ALLEGION0782</t>
  </si>
  <si>
    <t>R8</t>
  </si>
  <si>
    <t>R80</t>
  </si>
  <si>
    <t>RES, 10 OHM 1% 1/10W THICK FILM 0402</t>
  </si>
  <si>
    <t>IRS0208</t>
  </si>
  <si>
    <t>SW3 detection</t>
  </si>
  <si>
    <t>R83</t>
  </si>
  <si>
    <t>R84</t>
  </si>
  <si>
    <t>SW2 detection</t>
  </si>
  <si>
    <t>R85</t>
  </si>
  <si>
    <t>R86</t>
  </si>
  <si>
    <t>R87</t>
  </si>
  <si>
    <t>R88</t>
  </si>
  <si>
    <t>R89</t>
  </si>
  <si>
    <t>R9</t>
  </si>
  <si>
    <t>R90</t>
  </si>
  <si>
    <t>SW1 detection</t>
  </si>
  <si>
    <t>R91</t>
  </si>
  <si>
    <t>R92</t>
  </si>
  <si>
    <t>R93</t>
  </si>
  <si>
    <t>R94</t>
  </si>
  <si>
    <t>R95</t>
  </si>
  <si>
    <t>R96</t>
  </si>
  <si>
    <t>R97</t>
  </si>
  <si>
    <t>R98</t>
  </si>
  <si>
    <t>R99</t>
  </si>
  <si>
    <t>U13</t>
  </si>
  <si>
    <t>IC, LDO REG POS 3.3V 0.25A 4-PIN(3+TAB)</t>
  </si>
  <si>
    <t>IRS0044</t>
  </si>
  <si>
    <t>Voltage out measurment</t>
  </si>
  <si>
    <t>B1</t>
  </si>
  <si>
    <t>BUZZER, MAGNETIC</t>
  </si>
  <si>
    <t>IRS0095</t>
  </si>
  <si>
    <t>P</t>
  </si>
  <si>
    <t>measure impedance</t>
  </si>
  <si>
    <t>Current validation</t>
  </si>
  <si>
    <t>C37</t>
  </si>
  <si>
    <t>Measure in parellel in 3.3V_HF</t>
  </si>
  <si>
    <t>C43</t>
  </si>
  <si>
    <t>Pending to confirm if can be detectable</t>
  </si>
  <si>
    <t>Yes</t>
  </si>
  <si>
    <t>Need to confirm detectability</t>
  </si>
  <si>
    <t>C50</t>
  </si>
  <si>
    <t>C52</t>
  </si>
  <si>
    <t>C56</t>
  </si>
  <si>
    <t>Measure in parellel in 3.3V_HF Mik only</t>
  </si>
  <si>
    <t>C65</t>
  </si>
  <si>
    <t>D1</t>
  </si>
  <si>
    <t>DIODE, 30V 1A SCHOTTKY 2-PIN SMB</t>
  </si>
  <si>
    <t>IRS0014</t>
  </si>
  <si>
    <t>Diode voltage drop measurement</t>
  </si>
  <si>
    <t>D10</t>
  </si>
  <si>
    <t>DIODE, HIGH SPD 100V 0.2A 3 PIN SOT23</t>
  </si>
  <si>
    <t>ALLEGION0751</t>
  </si>
  <si>
    <t>D11</t>
  </si>
  <si>
    <t>DIODE, SWICTHING 85V 0.16A SOT323</t>
  </si>
  <si>
    <t>ALLEGION0764</t>
  </si>
  <si>
    <t>D12</t>
  </si>
  <si>
    <t>D13</t>
  </si>
  <si>
    <t>D14</t>
  </si>
  <si>
    <t>D15</t>
  </si>
  <si>
    <t>D16</t>
  </si>
  <si>
    <t>D18</t>
  </si>
  <si>
    <t>D19</t>
  </si>
  <si>
    <t>D2</t>
  </si>
  <si>
    <t>D3</t>
  </si>
  <si>
    <t>D6</t>
  </si>
  <si>
    <t>DIODE, 1A 400V SMB</t>
  </si>
  <si>
    <t>IRS0424</t>
  </si>
  <si>
    <t>Functional FSK validation</t>
  </si>
  <si>
    <t>D9</t>
  </si>
  <si>
    <t>F1</t>
  </si>
  <si>
    <t>FUSE, RESETTABLE PTC 16VDC 20A SMD</t>
  </si>
  <si>
    <t>ALLEGION0758</t>
  </si>
  <si>
    <t>Short measurement</t>
  </si>
  <si>
    <t>HHD USB validtion</t>
  </si>
  <si>
    <t>FR1</t>
  </si>
  <si>
    <t>FERRITE, 2A 50VDC 3218MM SMD</t>
  </si>
  <si>
    <t>ALLEGION0720</t>
  </si>
  <si>
    <t>Need to validate if FCT can detect this.</t>
  </si>
  <si>
    <t>J1</t>
  </si>
  <si>
    <t>CONN,  SOCKET STH 2.54MM 7 POS</t>
  </si>
  <si>
    <t>ALLEGION0810</t>
  </si>
  <si>
    <t>Continuidad en 2 de 7</t>
  </si>
  <si>
    <t>functional validation</t>
  </si>
  <si>
    <t>LED1</t>
  </si>
  <si>
    <t>DIODE, LED SINGLE BLUE 0603 3.3V</t>
  </si>
  <si>
    <t>ALLEGION0791</t>
  </si>
  <si>
    <t>LED10</t>
  </si>
  <si>
    <t>LED,BICOLOR RED-GREEN</t>
  </si>
  <si>
    <t>IRS0081</t>
  </si>
  <si>
    <t>LED11</t>
  </si>
  <si>
    <t>Functional Backlight</t>
  </si>
  <si>
    <t>LED12</t>
  </si>
  <si>
    <t>LED13</t>
  </si>
  <si>
    <t>LED14</t>
  </si>
  <si>
    <t>LED2</t>
  </si>
  <si>
    <t>LED3</t>
  </si>
  <si>
    <t>LED4</t>
  </si>
  <si>
    <t>LED5</t>
  </si>
  <si>
    <t>LED6</t>
  </si>
  <si>
    <t>LED7</t>
  </si>
  <si>
    <t>LED8</t>
  </si>
  <si>
    <t>LED9</t>
  </si>
  <si>
    <t>Q12</t>
  </si>
  <si>
    <t>TRANS, 30V 1.3A 3PIN SUPERSOT MOSFET P-C</t>
  </si>
  <si>
    <t>IRS0136</t>
  </si>
  <si>
    <t>Medicion de caida de voltaje en diodo S to D . [ pending functional for gate estimulation]</t>
  </si>
  <si>
    <t>Functional Prox</t>
  </si>
  <si>
    <t>Measure voltage drop from S to D  [ pending functional for gate estimulation]</t>
  </si>
  <si>
    <t>Q13</t>
  </si>
  <si>
    <t>TRANS, MOSFET 20V 0.75A 3-PIN SOT-23</t>
  </si>
  <si>
    <t>IRS0024</t>
  </si>
  <si>
    <t>Q14</t>
  </si>
  <si>
    <t>TRANS, NPN 40V 0.6A SOT23</t>
  </si>
  <si>
    <t>ALLEGION0750</t>
  </si>
  <si>
    <t>Medicion de caida de voltaje [test both diodes]</t>
  </si>
  <si>
    <t>Functional  Backlight LED</t>
  </si>
  <si>
    <t>Q15</t>
  </si>
  <si>
    <t>Q16</t>
  </si>
  <si>
    <t>TRANS, P-CH 20V 4.2A SOT23 MOSFET</t>
  </si>
  <si>
    <t>ALLEGION0904</t>
  </si>
  <si>
    <t>MAX1626 need to validate with 5V</t>
  </si>
  <si>
    <t>Q17</t>
  </si>
  <si>
    <t>Q18</t>
  </si>
  <si>
    <t>Functional buzzer</t>
  </si>
  <si>
    <t>Q19</t>
  </si>
  <si>
    <t>Q6</t>
  </si>
  <si>
    <t>TRANS, 240V 0.2A 3-PIN TO-236 MOSFET N-C</t>
  </si>
  <si>
    <t>IRS0167</t>
  </si>
  <si>
    <t>125PWM need to validate with negative test</t>
  </si>
  <si>
    <t>Q7</t>
  </si>
  <si>
    <t>Functional Smart</t>
  </si>
  <si>
    <t>Q8</t>
  </si>
  <si>
    <t>Q9</t>
  </si>
  <si>
    <t>R1</t>
  </si>
  <si>
    <t>RES,   0 OHM 402</t>
  </si>
  <si>
    <t>IRS0025</t>
  </si>
  <si>
    <t>U3</t>
  </si>
  <si>
    <t>IC, OP AMP 2.2V QUAD R-R 14 TSSOP</t>
  </si>
  <si>
    <t>IRS0438</t>
  </si>
  <si>
    <t xml:space="preserve">Se detecta presencia , elect test, std opams test. </t>
  </si>
  <si>
    <t>functional FSK card detection</t>
  </si>
  <si>
    <t xml:space="preserve">Elect test, std opams test. </t>
  </si>
  <si>
    <t>U8</t>
  </si>
  <si>
    <t>Functional ASK card detection</t>
  </si>
  <si>
    <t>D17</t>
  </si>
  <si>
    <t>DO NOT POPULATE THIS LOCATION</t>
  </si>
  <si>
    <t>DO_NOT_POP</t>
  </si>
  <si>
    <t>J3</t>
  </si>
  <si>
    <t>J4</t>
  </si>
  <si>
    <t>R46</t>
  </si>
  <si>
    <t>R47</t>
  </si>
  <si>
    <t>SW1</t>
  </si>
  <si>
    <t>SW10</t>
  </si>
  <si>
    <t>SW11</t>
  </si>
  <si>
    <t>SW12</t>
  </si>
  <si>
    <t>SW13</t>
  </si>
  <si>
    <t>SW14</t>
  </si>
  <si>
    <t>SW15</t>
  </si>
  <si>
    <t>SW16</t>
  </si>
  <si>
    <t>SW17</t>
  </si>
  <si>
    <t>SW18</t>
  </si>
  <si>
    <t>SW19</t>
  </si>
  <si>
    <t>SW2</t>
  </si>
  <si>
    <t>SW20</t>
  </si>
  <si>
    <t>SW21</t>
  </si>
  <si>
    <t>SW22</t>
  </si>
  <si>
    <t>SW23</t>
  </si>
  <si>
    <t>SW24</t>
  </si>
  <si>
    <t>SW25</t>
  </si>
  <si>
    <t>SW26</t>
  </si>
  <si>
    <t>SW27</t>
  </si>
  <si>
    <t>SW28</t>
  </si>
  <si>
    <t>SW3</t>
  </si>
  <si>
    <t>SW4</t>
  </si>
  <si>
    <t>SW5</t>
  </si>
  <si>
    <t>SW6</t>
  </si>
  <si>
    <t>SW7</t>
  </si>
  <si>
    <t>SW8</t>
  </si>
  <si>
    <t>SW9</t>
  </si>
  <si>
    <t>Strain Gauge Analysis</t>
  </si>
  <si>
    <t>Strain measurements, as required below, must be proved as passing BEFORE PPAP BUILD.  
The specific test details, including agreed upon locations, and associated data for each required tests must be included in the PPAP wkbk on this tab as stated below.   
Note that the equipment taking these measurements must be compliant with capabilities as outlined in IPC/JEDEC-9704 (latest revision).</t>
  </si>
  <si>
    <t>Strain Analysis Location</t>
  </si>
  <si>
    <t>Strain Gauge Locations Agreed Upon w/ ALLE</t>
  </si>
  <si>
    <t>Number of testers / fixtures</t>
  </si>
  <si>
    <t>Number of nests per tester / fixture</t>
  </si>
  <si>
    <t>Strain Gauge Specification</t>
  </si>
  <si>
    <t>Strain Gauge Results per tester / fixture</t>
  </si>
  <si>
    <t xml:space="preserve">Pass / Fail </t>
  </si>
  <si>
    <t>Depanelization</t>
  </si>
  <si>
    <t>FWL (firmware loader)</t>
  </si>
  <si>
    <t>LPM (not typically feasible)</t>
  </si>
  <si>
    <t>Any other time boards are loaded</t>
  </si>
  <si>
    <t>The following are required for each Strain Analysis Location required above:</t>
  </si>
  <si>
    <t>Picture of PCBA with strain gauges attached</t>
  </si>
  <si>
    <t>Graph of each measurement</t>
  </si>
  <si>
    <t>Tabular data indicating maximum strain reading for each strain gauge</t>
  </si>
  <si>
    <t>Supplier format for this report is acceptable</t>
  </si>
  <si>
    <t>Negative Test and Repeatability</t>
  </si>
  <si>
    <t xml:space="preserve">The supplier and Allegion will complete and agree to a negative test plan, which the supplier is to document and then complete.
The supplier will also complete a repeatability study with at least one bad board on the test plan, where the same bad board is tested in each tester, as applicable, 30 times, 
ensuring the tester is capable of repeatedly providing the same result. </t>
  </si>
  <si>
    <t>TEST RESULTS</t>
  </si>
  <si>
    <t>Negative Test Description</t>
  </si>
  <si>
    <t>OTHER</t>
  </si>
  <si>
    <t>Repeatability Results 
# Detected / # Tested</t>
  </si>
  <si>
    <t>Negative Test and Repeatability for Process (EXAMPLE)</t>
  </si>
  <si>
    <t>remove</t>
  </si>
  <si>
    <t>Detected</t>
  </si>
  <si>
    <t>AOI - 30/30</t>
  </si>
  <si>
    <t>repeatability required</t>
  </si>
  <si>
    <t>Create short between J2-2 &amp; J2-4</t>
  </si>
  <si>
    <t>FCT - 30/30</t>
  </si>
  <si>
    <t>ICT - 30/30
AOI - 30/30</t>
  </si>
  <si>
    <t>Cleanliness Results</t>
  </si>
  <si>
    <t>If cleanliness is a print characteristic, insert PPAP cleanliness test results here.</t>
  </si>
  <si>
    <t xml:space="preserve">Notes: </t>
  </si>
  <si>
    <t>Supplier to record serial numbers and test site of each unit for every cleanliness test.</t>
  </si>
  <si>
    <t>All results (numeric values and machine indication of CLEAN / DIRTY) should be documented and retained by the supplier and available to Allegion upon request.</t>
  </si>
  <si>
    <t xml:space="preserve">It is recommended that C3 testing be completed at the beginning and end of every shift / run.  </t>
  </si>
  <si>
    <t xml:space="preserve">Production testing samples sizes and frequency to be documented on supplier control plan.  </t>
  </si>
  <si>
    <t>Electronics Parts Labels</t>
  </si>
  <si>
    <t>Refer to SOP as called out on the print for details on the PCBA Labeling, Bar/QR Code for P/N and Serialization
Insert copy / picture of the labels here:</t>
  </si>
  <si>
    <t>Picture of Label Only</t>
  </si>
  <si>
    <t>Picture of Label on the Part</t>
  </si>
  <si>
    <t>Activity</t>
  </si>
  <si>
    <t>Critical</t>
  </si>
  <si>
    <t>Basic</t>
  </si>
  <si>
    <t>VA</t>
  </si>
  <si>
    <t>Significant</t>
  </si>
  <si>
    <t>NVA</t>
  </si>
  <si>
    <t>Waste</t>
  </si>
  <si>
    <t>DIM</t>
  </si>
  <si>
    <t>Attribute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</si>
</sst>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
    <numFmt numFmtId="165" formatCode="0.0000"/>
    <numFmt numFmtId="166" formatCode="0.0%"/>
    <numFmt numFmtId="167" formatCode="m/d/yy;@"/>
    <numFmt numFmtId="168" formatCode="0.000000_);\(0.000000\)"/>
    <numFmt numFmtId="169" formatCode="&quot;$&quot;#,##0.00"/>
    <numFmt numFmtId="170" formatCode="0.00_)"/>
    <numFmt numFmtId="171" formatCode="[$-409]mmmm\ d\,\ yyyy;@"/>
    <numFmt numFmtId="172" formatCode="[$-409]d\-mmm\-yyyy;@"/>
    <numFmt numFmtId="173" formatCode="0.00000"/>
    <numFmt numFmtId="174" formatCode="0.000000"/>
    <numFmt numFmtId="175" formatCode="[$-409]d\-mmm\-yy;@"/>
    <numFmt numFmtId="176" formatCode="00000000"/>
  </numFmts>
  <fonts count="16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Times New Roman"/>
      <family val="1"/>
    </font>
    <font>
      <sz val="10"/>
      <color indexed="8"/>
      <name val="Arial"/>
      <family val="2"/>
    </font>
    <font>
      <sz val="12"/>
      <name val="Arial"/>
      <family val="2"/>
    </font>
    <font>
      <sz val="8"/>
      <name val="Times New Roman"/>
      <family val="1"/>
    </font>
    <font>
      <b/>
      <sz val="8"/>
      <name val="Arial"/>
      <family val="2"/>
    </font>
    <font>
      <sz val="9"/>
      <name val="Arial"/>
      <family val="2"/>
    </font>
    <font>
      <b/>
      <sz val="12"/>
      <name val="Arial"/>
      <family val="2"/>
    </font>
    <font>
      <b/>
      <sz val="14"/>
      <name val="Arial"/>
      <family val="2"/>
    </font>
    <font>
      <sz val="10"/>
      <color indexed="12"/>
      <name val="Arial"/>
      <family val="2"/>
    </font>
    <font>
      <b/>
      <sz val="11"/>
      <name val="Arial"/>
      <family val="2"/>
    </font>
    <font>
      <sz val="6"/>
      <name val="Arial"/>
      <family val="2"/>
    </font>
    <font>
      <u/>
      <sz val="10"/>
      <color indexed="12"/>
      <name val="Arial"/>
      <family val="2"/>
      <charset val="238"/>
    </font>
    <font>
      <u/>
      <sz val="10"/>
      <color indexed="12"/>
      <name val="Arial"/>
      <family val="2"/>
    </font>
    <font>
      <sz val="10"/>
      <name val="Arial"/>
      <family val="2"/>
      <charset val="238"/>
    </font>
    <font>
      <b/>
      <i/>
      <sz val="16"/>
      <name val="Helv"/>
    </font>
    <font>
      <sz val="10"/>
      <name val="MS Sans Serif"/>
      <family val="2"/>
    </font>
    <font>
      <sz val="11"/>
      <name val="Arial"/>
      <family val="2"/>
    </font>
    <font>
      <b/>
      <sz val="16"/>
      <name val="Arial"/>
      <family val="2"/>
    </font>
    <font>
      <sz val="16"/>
      <name val="Arial"/>
      <family val="2"/>
    </font>
    <font>
      <u/>
      <sz val="8"/>
      <name val="Arial"/>
      <family val="2"/>
    </font>
    <font>
      <sz val="7"/>
      <name val="Arial"/>
      <family val="2"/>
    </font>
    <font>
      <sz val="6"/>
      <name val="Small Fonts"/>
      <family val="2"/>
    </font>
    <font>
      <sz val="8"/>
      <color rgb="FF0000FF"/>
      <name val="Arial"/>
      <family val="2"/>
    </font>
    <font>
      <sz val="10"/>
      <color rgb="FF0000FF"/>
      <name val="Arial"/>
      <family val="2"/>
    </font>
    <font>
      <b/>
      <sz val="20"/>
      <name val="Arial"/>
      <family val="2"/>
    </font>
    <font>
      <sz val="10"/>
      <color rgb="FFFF0000"/>
      <name val="Arial"/>
      <family val="2"/>
    </font>
    <font>
      <b/>
      <sz val="18"/>
      <name val="Arial"/>
      <family val="2"/>
    </font>
    <font>
      <i/>
      <sz val="10"/>
      <color rgb="FFFF0000"/>
      <name val="Arial"/>
      <family val="2"/>
    </font>
    <font>
      <sz val="10"/>
      <name val="Arial"/>
      <family val="2"/>
    </font>
    <font>
      <b/>
      <sz val="9"/>
      <name val="Arial"/>
      <family val="2"/>
    </font>
    <font>
      <sz val="12"/>
      <color rgb="FFFF671F"/>
      <name val="Wingdings"/>
      <charset val="2"/>
    </font>
    <font>
      <sz val="12"/>
      <color theme="1"/>
      <name val="Calibri"/>
      <family val="2"/>
      <scheme val="minor"/>
    </font>
    <font>
      <sz val="14"/>
      <name val="Arial"/>
      <family val="2"/>
    </font>
    <font>
      <b/>
      <sz val="16"/>
      <color theme="0"/>
      <name val="Arial"/>
      <family val="2"/>
    </font>
    <font>
      <sz val="8"/>
      <color theme="0"/>
      <name val="Arial"/>
      <family val="2"/>
    </font>
    <font>
      <b/>
      <sz val="12"/>
      <color theme="0"/>
      <name val="Arial"/>
      <family val="2"/>
    </font>
    <font>
      <b/>
      <sz val="14"/>
      <color theme="0"/>
      <name val="Arial"/>
      <family val="2"/>
    </font>
    <font>
      <b/>
      <sz val="13"/>
      <color theme="0"/>
      <name val="Arial"/>
      <family val="2"/>
    </font>
    <font>
      <sz val="9"/>
      <color indexed="81"/>
      <name val="Tahoma"/>
      <family val="2"/>
    </font>
    <font>
      <b/>
      <sz val="9"/>
      <color indexed="81"/>
      <name val="Tahoma"/>
      <family val="2"/>
    </font>
    <font>
      <b/>
      <sz val="18"/>
      <color rgb="FFFFFFFF"/>
      <name val="Arial"/>
      <family val="2"/>
    </font>
    <font>
      <b/>
      <sz val="10"/>
      <color rgb="FFFF0000"/>
      <name val="Arial"/>
      <family val="2"/>
    </font>
    <font>
      <u/>
      <sz val="10"/>
      <color theme="10"/>
      <name val="Arial"/>
      <family val="2"/>
    </font>
    <font>
      <b/>
      <sz val="14"/>
      <name val="Bradley Hand ITC"/>
      <family val="4"/>
    </font>
    <font>
      <b/>
      <u/>
      <sz val="9"/>
      <name val="Arial"/>
      <family val="2"/>
    </font>
    <font>
      <b/>
      <sz val="18"/>
      <color theme="0"/>
      <name val="Arial"/>
      <family val="2"/>
    </font>
    <font>
      <i/>
      <sz val="8"/>
      <color rgb="FF0000FF"/>
      <name val="Arial"/>
      <family val="2"/>
    </font>
    <font>
      <b/>
      <u/>
      <sz val="12"/>
      <name val="Arial"/>
      <family val="2"/>
    </font>
    <font>
      <b/>
      <sz val="12"/>
      <color rgb="FF0000FF"/>
      <name val="Arial"/>
      <family val="2"/>
    </font>
    <font>
      <b/>
      <u/>
      <sz val="10"/>
      <name val="Arial"/>
      <family val="2"/>
    </font>
    <font>
      <b/>
      <sz val="10"/>
      <color rgb="FF0000FF"/>
      <name val="Arial"/>
      <family val="2"/>
    </font>
    <font>
      <b/>
      <sz val="10"/>
      <color theme="0"/>
      <name val="Arial"/>
      <family val="2"/>
    </font>
    <font>
      <sz val="12"/>
      <color rgb="FF0000FF"/>
      <name val="Arial"/>
      <family val="2"/>
    </font>
    <font>
      <b/>
      <sz val="13"/>
      <name val="Arial"/>
      <family val="2"/>
    </font>
    <font>
      <sz val="13"/>
      <name val="Arial"/>
      <family val="2"/>
    </font>
    <font>
      <b/>
      <vertAlign val="subscript"/>
      <sz val="16"/>
      <name val="Arial"/>
      <family val="2"/>
    </font>
    <font>
      <sz val="8"/>
      <name val="Calibri"/>
      <family val="2"/>
    </font>
    <font>
      <b/>
      <sz val="9"/>
      <color rgb="FF0000FF"/>
      <name val="Arial"/>
      <family val="2"/>
    </font>
    <font>
      <sz val="9"/>
      <color rgb="FF0000FF"/>
      <name val="Arial"/>
      <family val="2"/>
    </font>
    <font>
      <b/>
      <sz val="14"/>
      <color indexed="13"/>
      <name val="Arial"/>
      <family val="2"/>
    </font>
    <font>
      <b/>
      <sz val="14"/>
      <color rgb="FF0000FF"/>
      <name val="Arial"/>
      <family val="2"/>
    </font>
    <font>
      <vertAlign val="subscript"/>
      <sz val="14"/>
      <name val="Arial"/>
      <family val="2"/>
    </font>
    <font>
      <b/>
      <vertAlign val="subscript"/>
      <sz val="14"/>
      <name val="Arial"/>
      <family val="2"/>
    </font>
    <font>
      <vertAlign val="superscript"/>
      <sz val="14"/>
      <name val="Arial"/>
      <family val="2"/>
    </font>
    <font>
      <vertAlign val="subscript"/>
      <sz val="12"/>
      <name val="Arial"/>
      <family val="2"/>
    </font>
    <font>
      <b/>
      <sz val="9"/>
      <color indexed="9"/>
      <name val="Tahoma"/>
      <family val="2"/>
    </font>
    <font>
      <i/>
      <sz val="10"/>
      <name val="Arial"/>
      <family val="2"/>
    </font>
    <font>
      <b/>
      <vertAlign val="subscript"/>
      <sz val="10"/>
      <name val="Arial"/>
      <family val="2"/>
    </font>
    <font>
      <i/>
      <sz val="9"/>
      <name val="Arial"/>
      <family val="2"/>
    </font>
    <font>
      <b/>
      <sz val="20"/>
      <color rgb="FFFFFFFF"/>
      <name val="Arial"/>
      <family val="2"/>
    </font>
    <font>
      <b/>
      <sz val="10"/>
      <color indexed="10"/>
      <name val="Arial"/>
      <family val="2"/>
    </font>
    <font>
      <b/>
      <sz val="11"/>
      <color rgb="FFFF0000"/>
      <name val="Arial"/>
      <family val="2"/>
    </font>
    <font>
      <b/>
      <sz val="9"/>
      <color rgb="FFFF0000"/>
      <name val="Arial"/>
      <family val="2"/>
    </font>
    <font>
      <b/>
      <sz val="11"/>
      <color rgb="FF0000FF"/>
      <name val="Arial"/>
      <family val="2"/>
    </font>
    <font>
      <b/>
      <u/>
      <sz val="11"/>
      <name val="Arial"/>
      <family val="2"/>
    </font>
    <font>
      <sz val="10"/>
      <color theme="1"/>
      <name val="Arial"/>
      <family val="2"/>
    </font>
    <font>
      <sz val="11"/>
      <color rgb="FFFF0000"/>
      <name val="Arial"/>
      <family val="2"/>
    </font>
    <font>
      <sz val="11"/>
      <color theme="1"/>
      <name val="Arial"/>
      <family val="2"/>
    </font>
    <font>
      <b/>
      <sz val="18"/>
      <color theme="1"/>
      <name val="Arial"/>
      <family val="2"/>
    </font>
    <font>
      <b/>
      <sz val="16"/>
      <color theme="1"/>
      <name val="Arial"/>
      <family val="2"/>
    </font>
    <font>
      <b/>
      <sz val="11"/>
      <color theme="1"/>
      <name val="Arial"/>
      <family val="2"/>
    </font>
    <font>
      <b/>
      <sz val="11"/>
      <color theme="1"/>
      <name val="Calibri"/>
      <family val="2"/>
      <scheme val="minor"/>
    </font>
    <font>
      <b/>
      <sz val="11"/>
      <name val="Segoe UI Light"/>
      <family val="2"/>
    </font>
    <font>
      <sz val="11"/>
      <color rgb="FF9C6500"/>
      <name val="Calibri"/>
      <family val="2"/>
      <scheme val="minor"/>
    </font>
    <font>
      <sz val="9"/>
      <name val="Segoe UI Light"/>
      <family val="2"/>
    </font>
    <font>
      <sz val="8"/>
      <name val="Segoe UI Light"/>
      <family val="2"/>
    </font>
    <font>
      <b/>
      <sz val="14"/>
      <name val="Calibri"/>
      <family val="2"/>
    </font>
    <font>
      <b/>
      <sz val="14"/>
      <color theme="0"/>
      <name val="Calibri"/>
      <family val="2"/>
    </font>
    <font>
      <i/>
      <sz val="11"/>
      <name val="Arial"/>
      <family val="2"/>
    </font>
    <font>
      <b/>
      <u/>
      <sz val="14"/>
      <name val="Arial"/>
      <family val="2"/>
    </font>
    <font>
      <sz val="10"/>
      <name val="Segoe UI"/>
      <family val="2"/>
    </font>
    <font>
      <sz val="11"/>
      <name val="Segoe UI Semibold"/>
      <family val="2"/>
    </font>
    <font>
      <u/>
      <sz val="12"/>
      <color rgb="FF0000FF"/>
      <name val="Segoe UI Semibold"/>
      <family val="2"/>
    </font>
    <font>
      <sz val="10"/>
      <color theme="0"/>
      <name val="Arial"/>
      <family val="2"/>
    </font>
    <font>
      <sz val="20"/>
      <color theme="0"/>
      <name val="Segoe UI Semibold"/>
      <family val="2"/>
    </font>
    <font>
      <sz val="18"/>
      <color theme="0"/>
      <name val="Segoe UI Semibold"/>
      <family val="2"/>
    </font>
    <font>
      <sz val="12"/>
      <color rgb="FF0000FF"/>
      <name val="Segoe UI Semibold"/>
      <family val="2"/>
    </font>
    <font>
      <sz val="11"/>
      <color theme="0"/>
      <name val="Arial"/>
      <family val="2"/>
    </font>
    <font>
      <sz val="16"/>
      <color theme="0"/>
      <name val="Segoe UI Semibold"/>
      <family val="2"/>
    </font>
    <font>
      <sz val="11"/>
      <color rgb="FF808080"/>
      <name val="Segoe UI Light"/>
      <family val="2"/>
    </font>
    <font>
      <sz val="10"/>
      <color rgb="FF808080"/>
      <name val="Segoe UI Light"/>
      <family val="2"/>
    </font>
    <font>
      <sz val="11"/>
      <color theme="1" tint="0.249977111117893"/>
      <name val="Segoe UI Semibold"/>
      <family val="2"/>
    </font>
    <font>
      <b/>
      <sz val="11"/>
      <color theme="1" tint="0.249977111117893"/>
      <name val="Segoe UI Semibold"/>
      <family val="2"/>
    </font>
    <font>
      <sz val="11"/>
      <color theme="1" tint="0.249977111117893"/>
      <name val="Arial"/>
      <family val="2"/>
    </font>
    <font>
      <sz val="11"/>
      <color theme="1" tint="0.249977111117893"/>
      <name val="Segoe UI"/>
      <family val="2"/>
    </font>
    <font>
      <u/>
      <sz val="11"/>
      <color theme="1" tint="0.249977111117893"/>
      <name val="Arial"/>
      <family val="2"/>
    </font>
    <font>
      <sz val="11"/>
      <name val="Segoe UI Light"/>
      <family val="2"/>
    </font>
    <font>
      <sz val="12"/>
      <name val="Segoe UI Semibold"/>
      <family val="2"/>
    </font>
    <font>
      <b/>
      <sz val="18"/>
      <color theme="1"/>
      <name val="Segoe UI"/>
      <family val="2"/>
    </font>
    <font>
      <sz val="12"/>
      <name val="Segoe UI"/>
      <family val="2"/>
    </font>
    <font>
      <b/>
      <sz val="12"/>
      <name val="Segoe UI"/>
      <family val="2"/>
    </font>
    <font>
      <b/>
      <sz val="12"/>
      <color rgb="FFFF0000"/>
      <name val="Segoe UI"/>
      <family val="2"/>
    </font>
    <font>
      <b/>
      <u/>
      <sz val="12"/>
      <color theme="10"/>
      <name val="Segoe UI"/>
      <family val="2"/>
    </font>
    <font>
      <sz val="11"/>
      <color theme="0" tint="-0.499984740745262"/>
      <name val="Arial"/>
      <family val="2"/>
    </font>
    <font>
      <i/>
      <sz val="10"/>
      <color theme="0" tint="-0.499984740745262"/>
      <name val="Arial"/>
      <family val="2"/>
    </font>
    <font>
      <sz val="12"/>
      <color theme="0" tint="-0.499984740745262"/>
      <name val="Arial"/>
      <family val="2"/>
    </font>
    <font>
      <sz val="10"/>
      <color theme="0" tint="-0.499984740745262"/>
      <name val="Arial"/>
      <family val="2"/>
    </font>
    <font>
      <sz val="18"/>
      <color rgb="FFFFFFFF"/>
      <name val="Arial"/>
      <family val="2"/>
    </font>
    <font>
      <i/>
      <sz val="12"/>
      <name val="Arial"/>
      <family val="2"/>
    </font>
    <font>
      <b/>
      <sz val="8"/>
      <color theme="0"/>
      <name val="Arial"/>
      <family val="2"/>
    </font>
    <font>
      <b/>
      <sz val="20"/>
      <color theme="0"/>
      <name val="Arial"/>
      <family val="2"/>
    </font>
    <font>
      <sz val="12"/>
      <color theme="1" tint="0.249977111117893"/>
      <name val="Segoe UI Semibold"/>
      <family val="2"/>
    </font>
    <font>
      <sz val="11"/>
      <color rgb="FF0000FF"/>
      <name val="Calibri"/>
      <family val="2"/>
      <scheme val="minor"/>
    </font>
    <font>
      <b/>
      <sz val="26"/>
      <color theme="0"/>
      <name val="Arial"/>
      <family val="2"/>
    </font>
    <font>
      <b/>
      <sz val="11"/>
      <color theme="1" tint="0.249977111117893"/>
      <name val="Arial"/>
      <family val="2"/>
    </font>
    <font>
      <b/>
      <sz val="14"/>
      <color theme="1" tint="0.249977111117893"/>
      <name val="Arial"/>
      <family val="2"/>
    </font>
    <font>
      <i/>
      <u/>
      <sz val="12"/>
      <color theme="10"/>
      <name val="Arial"/>
      <family val="2"/>
    </font>
    <font>
      <b/>
      <i/>
      <sz val="11"/>
      <color theme="0" tint="-0.499984740745262"/>
      <name val="Arial"/>
      <family val="2"/>
    </font>
    <font>
      <i/>
      <sz val="14"/>
      <color rgb="FF0000FF"/>
      <name val="Arial"/>
      <family val="2"/>
    </font>
    <font>
      <i/>
      <sz val="10"/>
      <color rgb="FF0000FF"/>
      <name val="Arial"/>
      <family val="2"/>
    </font>
    <font>
      <sz val="10"/>
      <color rgb="FF0000FF"/>
      <name val="Times New Roman"/>
      <family val="1"/>
    </font>
    <font>
      <sz val="10"/>
      <color theme="1" tint="0.249977111117893"/>
      <name val="Segoe UI Semibold"/>
      <family val="2"/>
    </font>
    <font>
      <b/>
      <sz val="10"/>
      <color theme="1" tint="0.249977111117893"/>
      <name val="Segoe UI Semibold"/>
      <family val="2"/>
    </font>
    <font>
      <b/>
      <sz val="14"/>
      <color theme="1"/>
      <name val="Segoe UI"/>
      <family val="2"/>
    </font>
    <font>
      <b/>
      <sz val="14"/>
      <color theme="1" tint="0.249977111117893"/>
      <name val="Segoe UI"/>
      <family val="2"/>
    </font>
    <font>
      <sz val="14"/>
      <color theme="0"/>
      <name val="Segoe UI Semibold"/>
      <family val="2"/>
    </font>
    <font>
      <sz val="9"/>
      <name val="Calibri"/>
      <family val="2"/>
      <scheme val="minor"/>
    </font>
    <font>
      <sz val="9"/>
      <color theme="0" tint="-0.499984740745262"/>
      <name val="Segoe UI Semibold"/>
      <family val="2"/>
    </font>
    <font>
      <sz val="9"/>
      <color theme="0" tint="-0.499984740745262"/>
      <name val="Segoe UI Light"/>
      <family val="2"/>
    </font>
    <font>
      <sz val="9"/>
      <color theme="0"/>
      <name val="Arial"/>
      <family val="2"/>
    </font>
    <font>
      <u/>
      <sz val="9"/>
      <color theme="10"/>
      <name val="Arial"/>
      <family val="2"/>
    </font>
    <font>
      <sz val="9"/>
      <color theme="1" tint="0.14999847407452621"/>
      <name val="Calibri"/>
      <family val="2"/>
      <scheme val="minor"/>
    </font>
    <font>
      <sz val="9"/>
      <color theme="0"/>
      <name val="Calibri"/>
      <family val="2"/>
      <scheme val="minor"/>
    </font>
    <font>
      <sz val="11"/>
      <name val="Segoe UI"/>
      <family val="2"/>
    </font>
    <font>
      <b/>
      <sz val="11"/>
      <name val="Segoe UI"/>
      <family val="2"/>
    </font>
    <font>
      <b/>
      <sz val="11"/>
      <color rgb="FFFF0000"/>
      <name val="Segoe UI"/>
      <family val="2"/>
    </font>
    <font>
      <sz val="10"/>
      <color indexed="81"/>
      <name val="Tahoma"/>
      <family val="2"/>
    </font>
    <font>
      <b/>
      <sz val="10"/>
      <color indexed="81"/>
      <name val="Tahoma"/>
      <family val="2"/>
    </font>
    <font>
      <sz val="11"/>
      <name val="Calibri"/>
      <family val="2"/>
    </font>
    <font>
      <b/>
      <sz val="16"/>
      <name val="Calibri"/>
      <family val="2"/>
    </font>
    <font>
      <sz val="14"/>
      <color theme="1"/>
      <name val="Calibri"/>
      <family val="2"/>
      <scheme val="minor"/>
    </font>
    <font>
      <b/>
      <sz val="12"/>
      <color theme="0"/>
      <name val="Calibri"/>
      <family val="2"/>
    </font>
    <font>
      <u/>
      <sz val="12"/>
      <name val="Arial"/>
      <family val="2"/>
    </font>
    <font>
      <b/>
      <i/>
      <u/>
      <sz val="12"/>
      <color theme="10"/>
      <name val="Arial"/>
      <family val="2"/>
    </font>
    <font>
      <i/>
      <sz val="12"/>
      <color theme="0" tint="-0.499984740745262"/>
      <name val="Arial"/>
      <family val="2"/>
    </font>
    <font>
      <sz val="8"/>
      <color rgb="FF000000"/>
      <name val="Tahoma"/>
      <family val="2"/>
    </font>
  </fonts>
  <fills count="3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671F"/>
        <bgColor indexed="64"/>
      </patternFill>
    </fill>
    <fill>
      <patternFill patternType="solid">
        <fgColor theme="2" tint="-0.249977111117893"/>
        <bgColor indexed="64"/>
      </patternFill>
    </fill>
    <fill>
      <patternFill patternType="solid">
        <fgColor rgb="FFFFFF0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tint="4.9989318521683403E-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1"/>
        <bgColor indexed="64"/>
      </patternFill>
    </fill>
    <fill>
      <patternFill patternType="solid">
        <fgColor theme="4" tint="0.79998168889431442"/>
        <bgColor indexed="64"/>
      </patternFill>
    </fill>
    <fill>
      <patternFill patternType="solid">
        <fgColor theme="3" tint="0.59996337778862885"/>
        <bgColor indexed="64"/>
      </patternFill>
    </fill>
    <fill>
      <patternFill patternType="solid">
        <fgColor theme="4" tint="0.59999389629810485"/>
        <bgColor indexed="64"/>
      </patternFill>
    </fill>
    <fill>
      <patternFill patternType="solid">
        <fgColor theme="4" tint="0.59996337778862885"/>
        <bgColor indexed="64"/>
      </patternFill>
    </fill>
    <fill>
      <patternFill patternType="solid">
        <fgColor rgb="FFFFEB9C"/>
      </patternFill>
    </fill>
    <fill>
      <patternFill patternType="solid">
        <fgColor theme="2" tint="-9.9978637043366805E-2"/>
        <bgColor indexed="64"/>
      </patternFill>
    </fill>
    <fill>
      <patternFill patternType="solid">
        <fgColor theme="6" tint="0.79998168889431442"/>
        <bgColor indexed="64"/>
      </patternFill>
    </fill>
    <fill>
      <patternFill patternType="solid">
        <fgColor rgb="FF66FF66"/>
        <bgColor indexed="64"/>
      </patternFill>
    </fill>
    <fill>
      <patternFill patternType="solid">
        <fgColor theme="9"/>
        <bgColor indexed="64"/>
      </patternFill>
    </fill>
    <fill>
      <patternFill patternType="solid">
        <fgColor rgb="FFFF3300"/>
        <bgColor indexed="64"/>
      </patternFill>
    </fill>
    <fill>
      <patternFill patternType="solid">
        <fgColor theme="8" tint="0.39997558519241921"/>
        <bgColor indexed="64"/>
      </patternFill>
    </fill>
    <fill>
      <patternFill patternType="solid">
        <fgColor rgb="FFFFFF99"/>
        <bgColor indexed="64"/>
      </patternFill>
    </fill>
    <fill>
      <gradientFill>
        <stop position="0">
          <color theme="0"/>
        </stop>
        <stop position="1">
          <color theme="0" tint="-5.0965910824915313E-2"/>
        </stop>
      </gradientFill>
    </fill>
    <fill>
      <gradientFill degree="180">
        <stop position="0">
          <color theme="0"/>
        </stop>
        <stop position="1">
          <color theme="0" tint="-5.0965910824915313E-2"/>
        </stop>
      </gradientFill>
    </fill>
    <fill>
      <patternFill patternType="solid">
        <fgColor theme="1" tint="0.499984740745262"/>
        <bgColor indexed="64"/>
      </patternFill>
    </fill>
    <fill>
      <gradientFill degree="90">
        <stop position="0">
          <color theme="0"/>
        </stop>
        <stop position="1">
          <color theme="3" tint="0.59999389629810485"/>
        </stop>
      </gradientFill>
    </fill>
    <fill>
      <gradientFill degree="90">
        <stop position="0">
          <color theme="0"/>
        </stop>
        <stop position="1">
          <color theme="0" tint="-0.25098422193060094"/>
        </stop>
      </gradientFill>
    </fill>
    <fill>
      <gradientFill>
        <stop position="0">
          <color theme="0"/>
        </stop>
        <stop position="0.5">
          <color rgb="FFFFC5AB"/>
        </stop>
        <stop position="1">
          <color theme="0"/>
        </stop>
      </gradientFill>
    </fill>
    <fill>
      <gradientFill>
        <stop position="0">
          <color theme="0"/>
        </stop>
        <stop position="0.5">
          <color rgb="FFFFDFD1"/>
        </stop>
        <stop position="1">
          <color theme="0"/>
        </stop>
      </gradientFill>
    </fill>
  </fills>
  <borders count="17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style="medium">
        <color indexed="64"/>
      </right>
      <top/>
      <bottom/>
      <diagonal/>
    </border>
    <border>
      <left/>
      <right/>
      <top style="medium">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bottom/>
      <diagonal/>
    </border>
    <border diagonalDown="1">
      <left style="medium">
        <color indexed="64"/>
      </left>
      <right/>
      <top/>
      <bottom/>
      <diagonal style="thin">
        <color indexed="64"/>
      </diagonal>
    </border>
    <border>
      <left style="medium">
        <color indexed="64"/>
      </left>
      <right style="thin">
        <color indexed="64"/>
      </right>
      <top style="medium">
        <color indexed="64"/>
      </top>
      <bottom style="medium">
        <color indexed="64"/>
      </bottom>
      <diagonal/>
    </border>
    <border>
      <left/>
      <right/>
      <top style="thin">
        <color indexed="64"/>
      </top>
      <bottom style="double">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uble">
        <color indexed="64"/>
      </bottom>
      <diagonal/>
    </border>
    <border>
      <left/>
      <right/>
      <top style="double">
        <color indexed="64"/>
      </top>
      <bottom/>
      <diagonal/>
    </border>
    <border>
      <left/>
      <right style="thick">
        <color indexed="64"/>
      </right>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right/>
      <top/>
      <bottom style="thick">
        <color indexed="64"/>
      </bottom>
      <diagonal/>
    </border>
    <border>
      <left/>
      <right/>
      <top/>
      <bottom style="medium">
        <color rgb="FFFFFFFF"/>
      </bottom>
      <diagonal/>
    </border>
    <border>
      <left/>
      <right/>
      <top style="medium">
        <color indexed="64"/>
      </top>
      <bottom style="medium">
        <color rgb="FFFFFFFF"/>
      </bottom>
      <diagonal/>
    </border>
    <border>
      <left/>
      <right/>
      <top style="medium">
        <color rgb="FFFFFFFF"/>
      </top>
      <bottom style="medium">
        <color rgb="FFFFFFFF"/>
      </bottom>
      <diagonal/>
    </border>
    <border>
      <left style="medium">
        <color indexed="64"/>
      </left>
      <right/>
      <top style="medium">
        <color indexed="64"/>
      </top>
      <bottom style="medium">
        <color rgb="FFFFFFFF"/>
      </bottom>
      <diagonal/>
    </border>
    <border>
      <left style="medium">
        <color indexed="64"/>
      </left>
      <right/>
      <top style="medium">
        <color rgb="FFFFFFFF"/>
      </top>
      <bottom style="medium">
        <color rgb="FFFFFFFF"/>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rgb="FFFFFFFF"/>
      </bottom>
      <diagonal/>
    </border>
    <border>
      <left/>
      <right style="medium">
        <color indexed="64"/>
      </right>
      <top style="medium">
        <color rgb="FFFFFFFF"/>
      </top>
      <bottom style="medium">
        <color rgb="FFFFFFFF"/>
      </bottom>
      <diagonal/>
    </border>
    <border>
      <left style="medium">
        <color indexed="64"/>
      </left>
      <right/>
      <top style="medium">
        <color rgb="FFFFFFFF"/>
      </top>
      <bottom style="medium">
        <color indexed="64"/>
      </bottom>
      <diagonal/>
    </border>
    <border>
      <left/>
      <right/>
      <top style="medium">
        <color rgb="FFFFFFFF"/>
      </top>
      <bottom style="medium">
        <color indexed="64"/>
      </bottom>
      <diagonal/>
    </border>
    <border>
      <left/>
      <right style="medium">
        <color indexed="64"/>
      </right>
      <top style="medium">
        <color rgb="FFFFFFFF"/>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style="medium">
        <color rgb="FFFFFFFF"/>
      </top>
      <bottom style="thin">
        <color auto="1"/>
      </bottom>
      <diagonal/>
    </border>
    <border>
      <left/>
      <right style="medium">
        <color indexed="64"/>
      </right>
      <top/>
      <bottom style="medium">
        <color rgb="FFFFFFFF"/>
      </bottom>
      <diagonal/>
    </border>
    <border>
      <left/>
      <right style="medium">
        <color indexed="64"/>
      </right>
      <top style="medium">
        <color rgb="FFFFFFFF"/>
      </top>
      <bottom style="thin">
        <color auto="1"/>
      </bottom>
      <diagonal/>
    </border>
    <border>
      <left style="medium">
        <color indexed="64"/>
      </left>
      <right/>
      <top style="medium">
        <color rgb="FFFFFFFF"/>
      </top>
      <bottom/>
      <diagonal/>
    </border>
    <border>
      <left/>
      <right/>
      <top style="medium">
        <color rgb="FFFFFFFF"/>
      </top>
      <bottom/>
      <diagonal/>
    </border>
    <border>
      <left style="double">
        <color indexed="64"/>
      </left>
      <right/>
      <top style="thin">
        <color indexed="64"/>
      </top>
      <bottom style="thin">
        <color indexed="64"/>
      </bottom>
      <diagonal/>
    </border>
    <border>
      <left style="medium">
        <color auto="1"/>
      </left>
      <right style="thin">
        <color indexed="64"/>
      </right>
      <top/>
      <bottom/>
      <diagonal/>
    </border>
    <border>
      <left style="thin">
        <color indexed="64"/>
      </left>
      <right/>
      <top style="medium">
        <color auto="1"/>
      </top>
      <bottom/>
      <diagonal/>
    </border>
    <border>
      <left/>
      <right/>
      <top style="medium">
        <color auto="1"/>
      </top>
      <bottom/>
      <diagonal/>
    </border>
    <border>
      <left/>
      <right style="medium">
        <color indexed="64"/>
      </right>
      <top style="medium">
        <color auto="1"/>
      </top>
      <bottom/>
      <diagonal/>
    </border>
    <border>
      <left style="medium">
        <color indexed="64"/>
      </left>
      <right/>
      <top/>
      <bottom style="medium">
        <color rgb="FFFFFFFF"/>
      </bottom>
      <diagonal/>
    </border>
    <border>
      <left/>
      <right style="thin">
        <color indexed="64"/>
      </right>
      <top style="medium">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thin">
        <color indexed="64"/>
      </left>
      <right style="medium">
        <color indexed="64"/>
      </right>
      <top style="medium">
        <color auto="1"/>
      </top>
      <bottom/>
      <diagonal/>
    </border>
    <border>
      <left style="medium">
        <color indexed="64"/>
      </left>
      <right style="medium">
        <color indexed="64"/>
      </right>
      <top style="medium">
        <color auto="1"/>
      </top>
      <bottom/>
      <diagonal/>
    </border>
    <border>
      <left style="medium">
        <color indexed="64"/>
      </left>
      <right/>
      <top style="medium">
        <color auto="1"/>
      </top>
      <bottom style="medium">
        <color theme="0"/>
      </bottom>
      <diagonal/>
    </border>
    <border>
      <left/>
      <right/>
      <top style="medium">
        <color auto="1"/>
      </top>
      <bottom style="medium">
        <color theme="0"/>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hair">
        <color indexed="64"/>
      </right>
      <top style="medium">
        <color indexed="64"/>
      </top>
      <bottom style="thin">
        <color indexed="64"/>
      </bottom>
      <diagonal/>
    </border>
    <border>
      <left/>
      <right/>
      <top/>
      <bottom style="medium">
        <color auto="1"/>
      </bottom>
      <diagonal/>
    </border>
    <border>
      <left style="hair">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hair">
        <color indexed="64"/>
      </right>
      <top/>
      <bottom/>
      <diagonal/>
    </border>
    <border>
      <left style="hair">
        <color indexed="64"/>
      </left>
      <right/>
      <top/>
      <bottom/>
      <diagonal/>
    </border>
    <border>
      <left style="hair">
        <color indexed="64"/>
      </left>
      <right style="medium">
        <color indexed="64"/>
      </right>
      <top/>
      <bottom/>
      <diagonal/>
    </border>
    <border>
      <left style="thin">
        <color indexed="64"/>
      </left>
      <right/>
      <top/>
      <bottom style="medium">
        <color theme="0"/>
      </bottom>
      <diagonal/>
    </border>
    <border>
      <left/>
      <right/>
      <top/>
      <bottom style="medium">
        <color theme="0"/>
      </bottom>
      <diagonal/>
    </border>
    <border>
      <left/>
      <right style="medium">
        <color indexed="64"/>
      </right>
      <top style="medium">
        <color rgb="FFFFFFFF"/>
      </top>
      <bottom/>
      <diagonal/>
    </border>
    <border>
      <left style="medium">
        <color indexed="64"/>
      </left>
      <right/>
      <top style="medium">
        <color rgb="FFFFFFFF"/>
      </top>
      <bottom style="medium">
        <color theme="0"/>
      </bottom>
      <diagonal/>
    </border>
    <border>
      <left/>
      <right/>
      <top style="medium">
        <color rgb="FFFFFFFF"/>
      </top>
      <bottom style="medium">
        <color theme="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theme="0"/>
      </left>
      <right style="medium">
        <color theme="0"/>
      </right>
      <top style="medium">
        <color theme="0"/>
      </top>
      <bottom style="medium">
        <color theme="0"/>
      </bottom>
      <diagonal/>
    </border>
    <border>
      <left style="medium">
        <color theme="0"/>
      </left>
      <right style="medium">
        <color indexed="64"/>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auto="1"/>
      </right>
      <top style="medium">
        <color theme="0"/>
      </top>
      <bottom/>
      <diagonal/>
    </border>
    <border>
      <left style="medium">
        <color indexed="64"/>
      </left>
      <right/>
      <top style="medium">
        <color theme="0"/>
      </top>
      <bottom/>
      <diagonal/>
    </border>
    <border>
      <left/>
      <right style="medium">
        <color theme="0"/>
      </right>
      <top style="medium">
        <color theme="0"/>
      </top>
      <bottom/>
      <diagonal/>
    </border>
    <border>
      <left/>
      <right/>
      <top style="medium">
        <color theme="0"/>
      </top>
      <bottom/>
      <diagonal/>
    </border>
    <border>
      <left/>
      <right/>
      <top style="medium">
        <color theme="0"/>
      </top>
      <bottom style="thin">
        <color theme="0" tint="-0.499984740745262"/>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style="medium">
        <color theme="0"/>
      </right>
      <top/>
      <bottom/>
      <diagonal/>
    </border>
    <border>
      <left/>
      <right style="medium">
        <color theme="0"/>
      </right>
      <top/>
      <bottom style="medium">
        <color auto="1"/>
      </bottom>
      <diagonal/>
    </border>
    <border>
      <left/>
      <right style="medium">
        <color indexed="64"/>
      </right>
      <top style="medium">
        <color theme="0"/>
      </top>
      <bottom/>
      <diagonal/>
    </border>
    <border>
      <left style="medium">
        <color theme="0"/>
      </left>
      <right style="medium">
        <color theme="0"/>
      </right>
      <top/>
      <bottom style="medium">
        <color theme="0"/>
      </bottom>
      <diagonal/>
    </border>
    <border>
      <left style="medium">
        <color indexed="64"/>
      </left>
      <right/>
      <top/>
      <bottom style="medium">
        <color theme="0"/>
      </bottom>
      <diagonal/>
    </border>
    <border>
      <left/>
      <right style="medium">
        <color theme="0"/>
      </right>
      <top/>
      <bottom style="medium">
        <color theme="0"/>
      </bottom>
      <diagonal/>
    </border>
    <border>
      <left style="medium">
        <color theme="0"/>
      </left>
      <right style="medium">
        <color indexed="64"/>
      </right>
      <top/>
      <bottom style="medium">
        <color theme="0"/>
      </bottom>
      <diagonal/>
    </border>
  </borders>
  <cellStyleXfs count="73">
    <xf numFmtId="0" fontId="0" fillId="0" borderId="0"/>
    <xf numFmtId="168" fontId="8" fillId="0" borderId="0" applyFill="0" applyBorder="0" applyAlignment="0"/>
    <xf numFmtId="166" fontId="8" fillId="0" borderId="0" applyFill="0" applyBorder="0" applyAlignment="0"/>
    <xf numFmtId="169" fontId="8" fillId="0" borderId="0" applyFill="0" applyBorder="0" applyAlignment="0"/>
    <xf numFmtId="168" fontId="8" fillId="0" borderId="0" applyFill="0" applyBorder="0" applyAlignment="0"/>
    <xf numFmtId="38" fontId="10" fillId="2" borderId="0" applyNumberFormat="0" applyBorder="0" applyAlignment="0" applyProtection="0"/>
    <xf numFmtId="0" fontId="17" fillId="0" borderId="1" applyNumberFormat="0" applyAlignment="0" applyProtection="0">
      <alignment horizontal="left" vertical="center"/>
    </xf>
    <xf numFmtId="0" fontId="17" fillId="0" borderId="2">
      <alignment horizontal="left" vertical="center"/>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10" fontId="10" fillId="3" borderId="3" applyNumberFormat="0" applyBorder="0" applyAlignment="0" applyProtection="0"/>
    <xf numFmtId="168" fontId="8" fillId="0" borderId="0" applyFill="0" applyBorder="0" applyAlignment="0"/>
    <xf numFmtId="0" fontId="24" fillId="0" borderId="0"/>
    <xf numFmtId="170" fontId="25" fillId="0" borderId="0"/>
    <xf numFmtId="0" fontId="8" fillId="0" borderId="0"/>
    <xf numFmtId="0" fontId="8" fillId="0" borderId="0"/>
    <xf numFmtId="0" fontId="8" fillId="0" borderId="0"/>
    <xf numFmtId="0" fontId="8" fillId="0" borderId="0"/>
    <xf numFmtId="0" fontId="8" fillId="0" borderId="0"/>
    <xf numFmtId="0" fontId="8" fillId="0" borderId="0"/>
    <xf numFmtId="10" fontId="8" fillId="0" borderId="0" applyFont="0" applyFill="0" applyBorder="0" applyAlignment="0" applyProtection="0"/>
    <xf numFmtId="9" fontId="8" fillId="0" borderId="0" applyFont="0" applyFill="0" applyBorder="0" applyAlignment="0" applyProtection="0"/>
    <xf numFmtId="168" fontId="8" fillId="0" borderId="0" applyFill="0" applyBorder="0" applyAlignment="0"/>
    <xf numFmtId="0" fontId="26" fillId="0" borderId="0"/>
    <xf numFmtId="49" fontId="12" fillId="0" borderId="0" applyFill="0" applyBorder="0" applyAlignment="0"/>
    <xf numFmtId="168" fontId="8" fillId="0" borderId="0" applyFill="0" applyBorder="0" applyAlignment="0"/>
    <xf numFmtId="0" fontId="11" fillId="0" borderId="0"/>
    <xf numFmtId="0" fontId="7" fillId="0" borderId="0"/>
    <xf numFmtId="0" fontId="39" fillId="0" borderId="0"/>
    <xf numFmtId="43" fontId="8" fillId="0" borderId="0" applyFont="0" applyFill="0" applyBorder="0" applyAlignment="0" applyProtection="0"/>
    <xf numFmtId="0" fontId="39" fillId="0" borderId="0"/>
    <xf numFmtId="0" fontId="7" fillId="0" borderId="0"/>
    <xf numFmtId="0" fontId="7" fillId="0" borderId="0"/>
    <xf numFmtId="0" fontId="6" fillId="0" borderId="0"/>
    <xf numFmtId="0" fontId="8" fillId="0" borderId="0"/>
    <xf numFmtId="0" fontId="8" fillId="0" borderId="0"/>
    <xf numFmtId="0" fontId="8" fillId="0" borderId="0"/>
    <xf numFmtId="0" fontId="6" fillId="0" borderId="0"/>
    <xf numFmtId="0" fontId="6" fillId="0" borderId="0"/>
    <xf numFmtId="0" fontId="6" fillId="0" borderId="0"/>
    <xf numFmtId="0" fontId="8" fillId="0" borderId="0"/>
    <xf numFmtId="0" fontId="8" fillId="0" borderId="0"/>
    <xf numFmtId="0" fontId="6" fillId="0" borderId="0"/>
    <xf numFmtId="0" fontId="6" fillId="0" borderId="0"/>
    <xf numFmtId="0" fontId="6" fillId="0" borderId="0"/>
    <xf numFmtId="0" fontId="6" fillId="0" borderId="0"/>
    <xf numFmtId="0" fontId="5" fillId="0" borderId="0"/>
    <xf numFmtId="0" fontId="8" fillId="0" borderId="0"/>
    <xf numFmtId="0" fontId="4" fillId="0" borderId="0"/>
    <xf numFmtId="0" fontId="53" fillId="0" borderId="0" applyNumberFormat="0" applyFill="0" applyBorder="0" applyAlignment="0" applyProtection="0"/>
    <xf numFmtId="0" fontId="13" fillId="0" borderId="0"/>
    <xf numFmtId="0" fontId="8" fillId="0" borderId="0"/>
    <xf numFmtId="175" fontId="8" fillId="0" borderId="0"/>
    <xf numFmtId="0" fontId="3" fillId="0" borderId="0"/>
    <xf numFmtId="175" fontId="8" fillId="0" borderId="0"/>
    <xf numFmtId="0" fontId="94" fillId="22" borderId="0" applyNumberFormat="0" applyBorder="0" applyAlignment="0" applyProtection="0"/>
    <xf numFmtId="0" fontId="8" fillId="0" borderId="0"/>
    <xf numFmtId="0" fontId="17" fillId="0" borderId="144" applyNumberFormat="0" applyAlignment="0" applyProtection="0">
      <alignment horizontal="left" vertical="center"/>
    </xf>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1746">
    <xf numFmtId="0" fontId="0" fillId="0" borderId="0" xfId="0"/>
    <xf numFmtId="0" fontId="8" fillId="0" borderId="0" xfId="15"/>
    <xf numFmtId="0" fontId="8" fillId="0" borderId="0" xfId="15" applyAlignment="1">
      <alignment horizontal="center" vertical="center"/>
    </xf>
    <xf numFmtId="0" fontId="16" fillId="4" borderId="3" xfId="15" applyFont="1" applyFill="1" applyBorder="1" applyAlignment="1" applyProtection="1">
      <alignment horizontal="center"/>
      <protection locked="0"/>
    </xf>
    <xf numFmtId="0" fontId="8" fillId="4" borderId="0" xfId="15" applyFill="1" applyProtection="1">
      <protection locked="0"/>
    </xf>
    <xf numFmtId="0" fontId="8" fillId="4" borderId="22" xfId="15" applyFill="1" applyBorder="1" applyProtection="1">
      <protection locked="0"/>
    </xf>
    <xf numFmtId="0" fontId="8" fillId="0" borderId="0" xfId="15" applyAlignment="1">
      <alignment vertical="center"/>
    </xf>
    <xf numFmtId="0" fontId="8" fillId="0" borderId="17" xfId="15" applyBorder="1" applyAlignment="1">
      <alignment vertical="center"/>
    </xf>
    <xf numFmtId="0" fontId="10" fillId="0" borderId="0" xfId="15" applyFont="1" applyAlignment="1">
      <alignment vertical="center"/>
    </xf>
    <xf numFmtId="0" fontId="8" fillId="0" borderId="34" xfId="15" applyBorder="1" applyAlignment="1">
      <alignment vertical="center"/>
    </xf>
    <xf numFmtId="0" fontId="8" fillId="0" borderId="17" xfId="15" applyBorder="1"/>
    <xf numFmtId="0" fontId="10" fillId="0" borderId="0" xfId="15" applyFont="1"/>
    <xf numFmtId="0" fontId="10" fillId="0" borderId="0" xfId="15" applyFont="1" applyAlignment="1">
      <alignment horizontal="left" indent="1"/>
    </xf>
    <xf numFmtId="0" fontId="8" fillId="0" borderId="34" xfId="15" applyBorder="1"/>
    <xf numFmtId="0" fontId="14" fillId="0" borderId="0" xfId="15" applyFont="1" applyAlignment="1" applyProtection="1">
      <alignment horizontal="center"/>
      <protection locked="0"/>
    </xf>
    <xf numFmtId="0" fontId="10" fillId="0" borderId="0" xfId="15" applyFont="1" applyAlignment="1">
      <alignment horizontal="left"/>
    </xf>
    <xf numFmtId="0" fontId="14" fillId="0" borderId="0" xfId="15" applyFont="1" applyProtection="1">
      <protection locked="0"/>
    </xf>
    <xf numFmtId="0" fontId="10" fillId="0" borderId="0" xfId="15" applyFont="1" applyProtection="1">
      <protection locked="0"/>
    </xf>
    <xf numFmtId="0" fontId="8" fillId="0" borderId="0" xfId="15" applyAlignment="1">
      <alignment horizontal="center"/>
    </xf>
    <xf numFmtId="0" fontId="15" fillId="0" borderId="0" xfId="15" applyFont="1"/>
    <xf numFmtId="0" fontId="8" fillId="0" borderId="17" xfId="15" applyBorder="1" applyAlignment="1">
      <alignment vertical="top"/>
    </xf>
    <xf numFmtId="0" fontId="10" fillId="0" borderId="0" xfId="15" applyFont="1" applyAlignment="1">
      <alignment vertical="top"/>
    </xf>
    <xf numFmtId="0" fontId="8" fillId="0" borderId="34" xfId="15" applyBorder="1" applyAlignment="1">
      <alignment vertical="top"/>
    </xf>
    <xf numFmtId="0" fontId="8" fillId="0" borderId="0" xfId="15" applyAlignment="1">
      <alignment vertical="top"/>
    </xf>
    <xf numFmtId="0" fontId="10" fillId="0" borderId="17" xfId="15" applyFont="1" applyBorder="1" applyAlignment="1">
      <alignment vertical="top"/>
    </xf>
    <xf numFmtId="0" fontId="10" fillId="0" borderId="34" xfId="15" applyFont="1" applyBorder="1" applyAlignment="1">
      <alignment vertical="top"/>
    </xf>
    <xf numFmtId="0" fontId="31" fillId="0" borderId="0" xfId="15" applyFont="1" applyAlignment="1">
      <alignment horizontal="left"/>
    </xf>
    <xf numFmtId="0" fontId="11" fillId="0" borderId="0" xfId="15" applyFont="1" applyProtection="1">
      <protection locked="0"/>
    </xf>
    <xf numFmtId="0" fontId="10" fillId="0" borderId="0" xfId="15" applyFont="1" applyAlignment="1" applyProtection="1">
      <alignment horizontal="center"/>
      <protection locked="0"/>
    </xf>
    <xf numFmtId="0" fontId="8" fillId="0" borderId="0" xfId="15" applyAlignment="1">
      <alignment horizontal="left" indent="1"/>
    </xf>
    <xf numFmtId="0" fontId="10" fillId="0" borderId="0" xfId="15" applyFont="1" applyAlignment="1">
      <alignment horizontal="center" vertical="center"/>
    </xf>
    <xf numFmtId="0" fontId="8" fillId="0" borderId="18" xfId="15" applyBorder="1" applyAlignment="1">
      <alignment vertical="center"/>
    </xf>
    <xf numFmtId="0" fontId="8" fillId="0" borderId="19" xfId="15" applyBorder="1" applyAlignment="1">
      <alignment vertical="center"/>
    </xf>
    <xf numFmtId="0" fontId="17" fillId="0" borderId="0" xfId="15" applyFont="1" applyAlignment="1">
      <alignment horizontal="left" vertical="center"/>
    </xf>
    <xf numFmtId="0" fontId="21" fillId="0" borderId="0" xfId="15" applyFont="1" applyAlignment="1">
      <alignment vertical="center"/>
    </xf>
    <xf numFmtId="0" fontId="9" fillId="0" borderId="0" xfId="15" applyFont="1" applyAlignment="1">
      <alignment vertical="center"/>
    </xf>
    <xf numFmtId="14" fontId="8" fillId="0" borderId="3" xfId="15" applyNumberFormat="1" applyBorder="1" applyAlignment="1">
      <alignment horizontal="center" vertical="center"/>
    </xf>
    <xf numFmtId="0" fontId="8" fillId="0" borderId="3" xfId="15" applyBorder="1" applyAlignment="1">
      <alignment vertical="center"/>
    </xf>
    <xf numFmtId="0" fontId="8" fillId="0" borderId="3" xfId="15" applyBorder="1" applyAlignment="1">
      <alignment horizontal="center" vertical="center"/>
    </xf>
    <xf numFmtId="0" fontId="8" fillId="0" borderId="3" xfId="15" applyBorder="1" applyAlignment="1">
      <alignment vertical="center" wrapText="1"/>
    </xf>
    <xf numFmtId="0" fontId="9" fillId="7" borderId="3" xfId="15" applyFont="1" applyFill="1" applyBorder="1" applyAlignment="1">
      <alignment horizontal="center" vertical="center"/>
    </xf>
    <xf numFmtId="0" fontId="9" fillId="7" borderId="3" xfId="15" applyFont="1" applyFill="1" applyBorder="1" applyAlignment="1">
      <alignment vertical="center"/>
    </xf>
    <xf numFmtId="0" fontId="8" fillId="0" borderId="0" xfId="15" applyProtection="1">
      <protection locked="0"/>
    </xf>
    <xf numFmtId="0" fontId="10" fillId="4" borderId="0" xfId="15" applyFont="1" applyFill="1" applyProtection="1">
      <protection locked="0"/>
    </xf>
    <xf numFmtId="0" fontId="13" fillId="4" borderId="0" xfId="15" applyFont="1" applyFill="1" applyProtection="1">
      <protection locked="0"/>
    </xf>
    <xf numFmtId="165" fontId="8" fillId="4" borderId="0" xfId="15" applyNumberFormat="1" applyFill="1" applyProtection="1">
      <protection locked="0"/>
    </xf>
    <xf numFmtId="0" fontId="21" fillId="0" borderId="0" xfId="15" quotePrefix="1" applyFont="1" applyAlignment="1" applyProtection="1">
      <alignment horizontal="center" vertical="center" wrapText="1"/>
      <protection locked="0"/>
    </xf>
    <xf numFmtId="0" fontId="17" fillId="4" borderId="0" xfId="15" applyFont="1" applyFill="1" applyAlignment="1" applyProtection="1">
      <alignment vertical="center"/>
      <protection locked="0"/>
    </xf>
    <xf numFmtId="0" fontId="8" fillId="4" borderId="0" xfId="15" applyFill="1" applyAlignment="1" applyProtection="1">
      <alignment horizontal="center"/>
      <protection locked="0"/>
    </xf>
    <xf numFmtId="0" fontId="8" fillId="0" borderId="0" xfId="37" applyProtection="1">
      <protection locked="0"/>
    </xf>
    <xf numFmtId="0" fontId="6" fillId="0" borderId="0" xfId="44"/>
    <xf numFmtId="0" fontId="29" fillId="0" borderId="0" xfId="42" applyFont="1"/>
    <xf numFmtId="0" fontId="41" fillId="0" borderId="0" xfId="42" applyFont="1" applyAlignment="1">
      <alignment horizontal="left" vertical="center" indent="3" readingOrder="1"/>
    </xf>
    <xf numFmtId="0" fontId="13" fillId="0" borderId="0" xfId="42" applyFont="1"/>
    <xf numFmtId="0" fontId="6" fillId="0" borderId="0" xfId="44" applyAlignment="1">
      <alignment horizontal="right"/>
    </xf>
    <xf numFmtId="0" fontId="42" fillId="0" borderId="0" xfId="44" applyFont="1"/>
    <xf numFmtId="49" fontId="8" fillId="0" borderId="0" xfId="15" applyNumberFormat="1" applyAlignment="1">
      <alignment horizontal="center" vertical="center"/>
    </xf>
    <xf numFmtId="49" fontId="8" fillId="0" borderId="3" xfId="15" applyNumberFormat="1" applyBorder="1" applyAlignment="1">
      <alignment horizontal="center" vertical="center"/>
    </xf>
    <xf numFmtId="0" fontId="18" fillId="0" borderId="23" xfId="0" applyFont="1" applyBorder="1" applyAlignment="1">
      <alignment horizontal="centerContinuous"/>
    </xf>
    <xf numFmtId="0" fontId="0" fillId="0" borderId="39" xfId="0" applyBorder="1" applyAlignment="1">
      <alignment horizontal="left"/>
    </xf>
    <xf numFmtId="0" fontId="19" fillId="0" borderId="39" xfId="0" applyFont="1" applyBorder="1" applyProtection="1">
      <protection locked="0"/>
    </xf>
    <xf numFmtId="0" fontId="0" fillId="0" borderId="39" xfId="0" applyBorder="1"/>
    <xf numFmtId="0" fontId="19" fillId="0" borderId="14" xfId="0" applyFont="1" applyBorder="1" applyProtection="1">
      <protection locked="0"/>
    </xf>
    <xf numFmtId="0" fontId="10" fillId="4" borderId="34" xfId="18" applyFont="1" applyFill="1" applyBorder="1"/>
    <xf numFmtId="0" fontId="8" fillId="2" borderId="0" xfId="48" applyFill="1" applyAlignment="1">
      <alignment vertical="center"/>
    </xf>
    <xf numFmtId="0" fontId="8" fillId="4" borderId="17" xfId="18" applyFill="1" applyBorder="1"/>
    <xf numFmtId="0" fontId="8" fillId="4" borderId="18" xfId="18" applyFill="1" applyBorder="1"/>
    <xf numFmtId="0" fontId="10" fillId="4" borderId="19" xfId="18" applyFont="1" applyFill="1" applyBorder="1"/>
    <xf numFmtId="0" fontId="21" fillId="0" borderId="0" xfId="15" quotePrefix="1" applyFont="1" applyAlignment="1">
      <alignment horizontal="left" vertical="center"/>
    </xf>
    <xf numFmtId="0" fontId="8" fillId="0" borderId="0" xfId="37"/>
    <xf numFmtId="0" fontId="8" fillId="5" borderId="0" xfId="37" applyFill="1"/>
    <xf numFmtId="0" fontId="8" fillId="0" borderId="0" xfId="0" applyFont="1"/>
    <xf numFmtId="0" fontId="48" fillId="8" borderId="0" xfId="15" applyFont="1" applyFill="1"/>
    <xf numFmtId="0" fontId="8" fillId="4" borderId="0" xfId="15" applyFill="1" applyAlignment="1" applyProtection="1">
      <alignment vertical="center"/>
      <protection locked="0"/>
    </xf>
    <xf numFmtId="0" fontId="30" fillId="4" borderId="0" xfId="15" applyFont="1" applyFill="1" applyAlignment="1" applyProtection="1">
      <alignment vertical="center"/>
      <protection locked="0"/>
    </xf>
    <xf numFmtId="0" fontId="34" fillId="4" borderId="0" xfId="15" applyFont="1" applyFill="1" applyProtection="1">
      <protection locked="0"/>
    </xf>
    <xf numFmtId="171" fontId="34" fillId="4" borderId="0" xfId="15" applyNumberFormat="1" applyFont="1" applyFill="1" applyProtection="1">
      <protection locked="0"/>
    </xf>
    <xf numFmtId="0" fontId="55" fillId="4" borderId="0" xfId="15" applyFont="1" applyFill="1" applyAlignment="1" applyProtection="1">
      <alignment horizontal="center" vertical="center"/>
      <protection locked="0"/>
    </xf>
    <xf numFmtId="0" fontId="48" fillId="8" borderId="17" xfId="15" applyFont="1" applyFill="1" applyBorder="1"/>
    <xf numFmtId="164" fontId="16" fillId="4" borderId="14" xfId="15" applyNumberFormat="1" applyFont="1" applyFill="1" applyBorder="1" applyAlignment="1" applyProtection="1">
      <alignment horizontal="center"/>
      <protection locked="0"/>
    </xf>
    <xf numFmtId="164" fontId="16" fillId="4" borderId="11" xfId="15" applyNumberFormat="1" applyFont="1" applyFill="1" applyBorder="1" applyAlignment="1" applyProtection="1">
      <alignment horizontal="center"/>
      <protection locked="0"/>
    </xf>
    <xf numFmtId="164" fontId="16" fillId="4" borderId="15" xfId="15" applyNumberFormat="1" applyFont="1" applyFill="1" applyBorder="1" applyAlignment="1" applyProtection="1">
      <alignment horizontal="center" vertical="center"/>
      <protection locked="0"/>
    </xf>
    <xf numFmtId="0" fontId="8" fillId="4" borderId="32" xfId="15" applyFill="1" applyBorder="1" applyAlignment="1" applyProtection="1">
      <alignment horizontal="center"/>
      <protection locked="0"/>
    </xf>
    <xf numFmtId="0" fontId="8" fillId="4" borderId="10" xfId="15" applyFill="1" applyBorder="1" applyAlignment="1" applyProtection="1">
      <alignment horizontal="center"/>
      <protection locked="0"/>
    </xf>
    <xf numFmtId="164" fontId="16" fillId="4" borderId="2" xfId="15" applyNumberFormat="1" applyFont="1" applyFill="1" applyBorder="1" applyAlignment="1" applyProtection="1">
      <alignment horizontal="center" vertical="center"/>
      <protection locked="0"/>
    </xf>
    <xf numFmtId="164" fontId="16" fillId="4" borderId="45" xfId="15" quotePrefix="1" applyNumberFormat="1" applyFont="1" applyFill="1" applyBorder="1" applyAlignment="1" applyProtection="1">
      <alignment horizontal="center" vertical="center"/>
      <protection locked="0"/>
    </xf>
    <xf numFmtId="164" fontId="16" fillId="4" borderId="13" xfId="15" applyNumberFormat="1" applyFont="1" applyFill="1" applyBorder="1" applyAlignment="1" applyProtection="1">
      <alignment horizontal="center" vertical="center"/>
      <protection locked="0"/>
    </xf>
    <xf numFmtId="164" fontId="16" fillId="4" borderId="44" xfId="15" quotePrefix="1" applyNumberFormat="1" applyFont="1" applyFill="1" applyBorder="1" applyAlignment="1" applyProtection="1">
      <alignment horizontal="center" vertical="center"/>
      <protection locked="0"/>
    </xf>
    <xf numFmtId="164" fontId="16" fillId="4" borderId="53" xfId="15" quotePrefix="1" applyNumberFormat="1" applyFont="1" applyFill="1" applyBorder="1" applyAlignment="1" applyProtection="1">
      <alignment horizontal="center" vertical="center"/>
      <protection locked="0"/>
    </xf>
    <xf numFmtId="167" fontId="10" fillId="4" borderId="14" xfId="15" applyNumberFormat="1" applyFont="1" applyFill="1" applyBorder="1" applyAlignment="1" applyProtection="1">
      <alignment horizontal="center" vertical="center" wrapText="1"/>
      <protection locked="0"/>
    </xf>
    <xf numFmtId="167" fontId="10" fillId="4" borderId="3" xfId="15" applyNumberFormat="1" applyFont="1" applyFill="1" applyBorder="1" applyAlignment="1" applyProtection="1">
      <alignment horizontal="center" vertical="center"/>
      <protection locked="0"/>
    </xf>
    <xf numFmtId="167" fontId="10" fillId="4" borderId="11" xfId="15" applyNumberFormat="1" applyFont="1" applyFill="1" applyBorder="1" applyAlignment="1" applyProtection="1">
      <alignment horizontal="center" vertical="center"/>
      <protection locked="0"/>
    </xf>
    <xf numFmtId="1" fontId="10" fillId="4" borderId="24" xfId="15" applyNumberFormat="1" applyFont="1" applyFill="1" applyBorder="1" applyAlignment="1" applyProtection="1">
      <alignment horizontal="center" vertical="center"/>
      <protection locked="0"/>
    </xf>
    <xf numFmtId="1" fontId="10" fillId="4" borderId="28" xfId="15" applyNumberFormat="1" applyFont="1" applyFill="1" applyBorder="1" applyAlignment="1" applyProtection="1">
      <alignment horizontal="center" vertical="center"/>
      <protection locked="0"/>
    </xf>
    <xf numFmtId="1" fontId="10" fillId="4" borderId="49" xfId="15" applyNumberFormat="1" applyFont="1" applyFill="1" applyBorder="1" applyAlignment="1" applyProtection="1">
      <alignment horizontal="center" vertical="center"/>
      <protection locked="0"/>
    </xf>
    <xf numFmtId="165" fontId="16" fillId="4" borderId="28" xfId="15" applyNumberFormat="1" applyFont="1" applyFill="1" applyBorder="1" applyAlignment="1" applyProtection="1">
      <alignment horizontal="center" vertical="center"/>
      <protection locked="0"/>
    </xf>
    <xf numFmtId="165" fontId="16" fillId="4" borderId="49" xfId="15" applyNumberFormat="1" applyFont="1" applyFill="1" applyBorder="1" applyAlignment="1" applyProtection="1">
      <alignment horizontal="center" vertical="center"/>
      <protection locked="0"/>
    </xf>
    <xf numFmtId="165" fontId="16" fillId="4" borderId="38" xfId="15" applyNumberFormat="1" applyFont="1" applyFill="1" applyBorder="1" applyAlignment="1" applyProtection="1">
      <alignment horizontal="center" vertical="center"/>
      <protection locked="0"/>
    </xf>
    <xf numFmtId="0" fontId="9" fillId="0" borderId="35" xfId="0" applyFont="1" applyBorder="1" applyAlignment="1">
      <alignment horizontal="center" vertical="center"/>
    </xf>
    <xf numFmtId="0" fontId="9" fillId="0" borderId="2" xfId="0" applyFont="1" applyBorder="1" applyAlignment="1">
      <alignment horizontal="center" vertical="center"/>
    </xf>
    <xf numFmtId="0" fontId="9" fillId="0" borderId="37" xfId="0" applyFont="1" applyBorder="1" applyAlignment="1">
      <alignment horizontal="center" vertical="center"/>
    </xf>
    <xf numFmtId="0" fontId="16" fillId="4" borderId="50" xfId="15" applyFont="1" applyFill="1" applyBorder="1" applyAlignment="1" applyProtection="1">
      <alignment horizontal="center" vertical="center"/>
      <protection locked="0"/>
    </xf>
    <xf numFmtId="0" fontId="16" fillId="4" borderId="35" xfId="15" applyFont="1" applyFill="1" applyBorder="1" applyAlignment="1" applyProtection="1">
      <alignment vertical="center"/>
      <protection locked="0"/>
    </xf>
    <xf numFmtId="0" fontId="16" fillId="4" borderId="2" xfId="15" applyFont="1" applyFill="1" applyBorder="1" applyAlignment="1" applyProtection="1">
      <alignment vertical="center"/>
      <protection locked="0"/>
    </xf>
    <xf numFmtId="0" fontId="16" fillId="4" borderId="37" xfId="15" applyFont="1" applyFill="1" applyBorder="1" applyAlignment="1" applyProtection="1">
      <alignment vertical="center"/>
      <protection locked="0"/>
    </xf>
    <xf numFmtId="165" fontId="9" fillId="4" borderId="42" xfId="15" applyNumberFormat="1" applyFont="1" applyFill="1" applyBorder="1" applyAlignment="1">
      <alignment horizontal="center" vertical="center"/>
    </xf>
    <xf numFmtId="165" fontId="9" fillId="4" borderId="7" xfId="15" applyNumberFormat="1" applyFont="1" applyFill="1" applyBorder="1" applyAlignment="1">
      <alignment horizontal="center" vertical="center"/>
    </xf>
    <xf numFmtId="165" fontId="9" fillId="4" borderId="50" xfId="15" applyNumberFormat="1" applyFont="1" applyFill="1" applyBorder="1" applyAlignment="1">
      <alignment horizontal="center" vertical="center"/>
    </xf>
    <xf numFmtId="0" fontId="10" fillId="4" borderId="15" xfId="15" applyFont="1" applyFill="1" applyBorder="1" applyAlignment="1">
      <alignment horizontal="right" vertical="center"/>
    </xf>
    <xf numFmtId="0" fontId="10" fillId="4" borderId="3" xfId="15" applyFont="1" applyFill="1" applyBorder="1" applyAlignment="1">
      <alignment horizontal="right" vertical="center"/>
    </xf>
    <xf numFmtId="0" fontId="10" fillId="4" borderId="11" xfId="15" applyFont="1" applyFill="1" applyBorder="1" applyAlignment="1">
      <alignment horizontal="right" vertical="center"/>
    </xf>
    <xf numFmtId="0" fontId="8" fillId="0" borderId="0" xfId="15" applyProtection="1">
      <protection hidden="1"/>
    </xf>
    <xf numFmtId="0" fontId="34" fillId="0" borderId="0" xfId="15" applyFont="1"/>
    <xf numFmtId="164" fontId="63" fillId="0" borderId="0" xfId="0" applyNumberFormat="1" applyFont="1"/>
    <xf numFmtId="164" fontId="0" fillId="0" borderId="0" xfId="0" applyNumberFormat="1"/>
    <xf numFmtId="0" fontId="43" fillId="6" borderId="55" xfId="15" applyFont="1" applyFill="1" applyBorder="1" applyAlignment="1" applyProtection="1">
      <alignment vertical="center"/>
      <protection hidden="1"/>
    </xf>
    <xf numFmtId="0" fontId="9" fillId="6" borderId="56" xfId="0" applyFont="1" applyFill="1" applyBorder="1" applyAlignment="1" applyProtection="1">
      <alignment horizontal="center" vertical="center"/>
      <protection hidden="1"/>
    </xf>
    <xf numFmtId="0" fontId="9" fillId="6" borderId="52" xfId="0" applyFont="1" applyFill="1" applyBorder="1" applyAlignment="1" applyProtection="1">
      <alignment horizontal="center" vertical="center"/>
      <protection hidden="1"/>
    </xf>
    <xf numFmtId="0" fontId="9" fillId="6" borderId="4" xfId="0" applyFont="1" applyFill="1" applyBorder="1" applyAlignment="1" applyProtection="1">
      <alignment horizontal="center" vertical="center"/>
      <protection hidden="1"/>
    </xf>
    <xf numFmtId="0" fontId="9" fillId="6" borderId="5" xfId="0" applyFont="1" applyFill="1" applyBorder="1" applyAlignment="1" applyProtection="1">
      <alignment horizontal="center" vertical="center"/>
      <protection hidden="1"/>
    </xf>
    <xf numFmtId="0" fontId="43" fillId="0" borderId="0" xfId="15" applyFont="1" applyAlignment="1">
      <alignment vertical="center"/>
    </xf>
    <xf numFmtId="0" fontId="9" fillId="6" borderId="9" xfId="0" applyFont="1" applyFill="1" applyBorder="1" applyAlignment="1" applyProtection="1">
      <alignment horizontal="center" vertical="center"/>
      <protection hidden="1"/>
    </xf>
    <xf numFmtId="0" fontId="9" fillId="15" borderId="4" xfId="0" applyFont="1" applyFill="1" applyBorder="1" applyAlignment="1" applyProtection="1">
      <alignment horizontal="center" vertical="center"/>
      <protection hidden="1"/>
    </xf>
    <xf numFmtId="165" fontId="20" fillId="16" borderId="42" xfId="0" applyNumberFormat="1" applyFont="1" applyFill="1" applyBorder="1" applyAlignment="1" applyProtection="1">
      <alignment horizontal="center" vertical="center"/>
      <protection hidden="1"/>
    </xf>
    <xf numFmtId="165" fontId="20" fillId="16" borderId="15" xfId="0" applyNumberFormat="1" applyFont="1" applyFill="1" applyBorder="1" applyAlignment="1" applyProtection="1">
      <alignment horizontal="center" vertical="center"/>
      <protection hidden="1"/>
    </xf>
    <xf numFmtId="165" fontId="20" fillId="16" borderId="48" xfId="0" applyNumberFormat="1" applyFont="1" applyFill="1" applyBorder="1" applyAlignment="1" applyProtection="1">
      <alignment horizontal="center" vertical="center"/>
      <protection hidden="1"/>
    </xf>
    <xf numFmtId="0" fontId="9" fillId="15" borderId="9" xfId="0" applyFont="1" applyFill="1" applyBorder="1" applyAlignment="1" applyProtection="1">
      <alignment horizontal="center" vertical="center"/>
      <protection hidden="1"/>
    </xf>
    <xf numFmtId="165" fontId="20" fillId="16" borderId="50" xfId="0" applyNumberFormat="1" applyFont="1" applyFill="1" applyBorder="1" applyAlignment="1" applyProtection="1">
      <alignment horizontal="center" vertical="center"/>
      <protection hidden="1"/>
    </xf>
    <xf numFmtId="165" fontId="20" fillId="16" borderId="11" xfId="0" applyNumberFormat="1" applyFont="1" applyFill="1" applyBorder="1" applyAlignment="1" applyProtection="1">
      <alignment horizontal="center" vertical="center"/>
      <protection hidden="1"/>
    </xf>
    <xf numFmtId="165" fontId="20" fillId="16" borderId="12" xfId="0" applyNumberFormat="1" applyFont="1" applyFill="1" applyBorder="1" applyAlignment="1" applyProtection="1">
      <alignment horizontal="center" vertical="center"/>
      <protection hidden="1"/>
    </xf>
    <xf numFmtId="0" fontId="43" fillId="0" borderId="0" xfId="15" applyFont="1"/>
    <xf numFmtId="0" fontId="13" fillId="0" borderId="0" xfId="15" applyFont="1"/>
    <xf numFmtId="0" fontId="13" fillId="0" borderId="0" xfId="15" applyFont="1" applyProtection="1">
      <protection hidden="1"/>
    </xf>
    <xf numFmtId="0" fontId="13" fillId="0" borderId="25" xfId="15" applyFont="1" applyBorder="1" applyProtection="1">
      <protection hidden="1"/>
    </xf>
    <xf numFmtId="0" fontId="13" fillId="0" borderId="22" xfId="15" applyFont="1" applyBorder="1" applyProtection="1">
      <protection hidden="1"/>
    </xf>
    <xf numFmtId="0" fontId="13" fillId="0" borderId="0" xfId="15" applyFont="1" applyAlignment="1" applyProtection="1">
      <alignment vertical="center"/>
      <protection hidden="1"/>
    </xf>
    <xf numFmtId="0" fontId="13" fillId="0" borderId="0" xfId="15" applyFont="1" applyAlignment="1">
      <alignment vertical="center"/>
    </xf>
    <xf numFmtId="0" fontId="18" fillId="16" borderId="3" xfId="15" applyFont="1" applyFill="1" applyBorder="1" applyAlignment="1" applyProtection="1">
      <alignment horizontal="center" vertical="center"/>
      <protection hidden="1"/>
    </xf>
    <xf numFmtId="0" fontId="63" fillId="0" borderId="0" xfId="15" applyFont="1" applyAlignment="1">
      <alignment vertical="center"/>
    </xf>
    <xf numFmtId="0" fontId="13" fillId="0" borderId="63" xfId="15" applyFont="1" applyBorder="1" applyAlignment="1" applyProtection="1">
      <alignment vertical="center"/>
      <protection hidden="1"/>
    </xf>
    <xf numFmtId="0" fontId="13" fillId="0" borderId="64" xfId="15" applyFont="1" applyBorder="1" applyProtection="1">
      <protection hidden="1"/>
    </xf>
    <xf numFmtId="0" fontId="13" fillId="0" borderId="20" xfId="15" applyFont="1" applyBorder="1" applyProtection="1">
      <protection hidden="1"/>
    </xf>
    <xf numFmtId="0" fontId="17" fillId="0" borderId="0" xfId="15" applyFont="1" applyAlignment="1" applyProtection="1">
      <alignment horizontal="right"/>
      <protection hidden="1"/>
    </xf>
    <xf numFmtId="0" fontId="17" fillId="0" borderId="20" xfId="15" applyFont="1" applyBorder="1" applyAlignment="1" applyProtection="1">
      <alignment vertical="center"/>
      <protection hidden="1"/>
    </xf>
    <xf numFmtId="0" fontId="20" fillId="0" borderId="0" xfId="15" applyFont="1" applyAlignment="1" applyProtection="1">
      <alignment horizontal="right" vertical="center"/>
      <protection hidden="1"/>
    </xf>
    <xf numFmtId="0" fontId="13" fillId="0" borderId="25" xfId="15" applyFont="1" applyBorder="1" applyAlignment="1" applyProtection="1">
      <alignment horizontal="left"/>
      <protection hidden="1"/>
    </xf>
    <xf numFmtId="0" fontId="43" fillId="0" borderId="16" xfId="15" applyFont="1" applyBorder="1" applyProtection="1">
      <protection hidden="1"/>
    </xf>
    <xf numFmtId="0" fontId="43" fillId="0" borderId="0" xfId="15" applyFont="1" applyProtection="1">
      <protection hidden="1"/>
    </xf>
    <xf numFmtId="0" fontId="43" fillId="0" borderId="25" xfId="15" applyFont="1" applyBorder="1" applyProtection="1">
      <protection hidden="1"/>
    </xf>
    <xf numFmtId="0" fontId="13" fillId="0" borderId="63" xfId="15" applyFont="1" applyBorder="1" applyProtection="1">
      <protection hidden="1"/>
    </xf>
    <xf numFmtId="0" fontId="43" fillId="0" borderId="63" xfId="15" applyFont="1" applyBorder="1" applyProtection="1">
      <protection hidden="1"/>
    </xf>
    <xf numFmtId="173" fontId="10" fillId="0" borderId="0" xfId="15" applyNumberFormat="1" applyFont="1" applyAlignment="1">
      <alignment horizontal="left"/>
    </xf>
    <xf numFmtId="0" fontId="17" fillId="0" borderId="0" xfId="15" applyFont="1" applyAlignment="1" applyProtection="1">
      <alignment vertical="center"/>
      <protection hidden="1"/>
    </xf>
    <xf numFmtId="173" fontId="10" fillId="5" borderId="0" xfId="15" applyNumberFormat="1" applyFont="1" applyFill="1" applyAlignment="1" applyProtection="1">
      <alignment horizontal="left" vertical="center"/>
      <protection hidden="1"/>
    </xf>
    <xf numFmtId="0" fontId="58" fillId="0" borderId="0" xfId="15" applyFont="1" applyAlignment="1" applyProtection="1">
      <alignment vertical="center"/>
      <protection hidden="1"/>
    </xf>
    <xf numFmtId="0" fontId="17" fillId="0" borderId="16" xfId="15" applyFont="1" applyBorder="1" applyAlignment="1" applyProtection="1">
      <alignment horizontal="right" vertical="center"/>
      <protection hidden="1"/>
    </xf>
    <xf numFmtId="164" fontId="10" fillId="5" borderId="0" xfId="15" applyNumberFormat="1" applyFont="1" applyFill="1" applyAlignment="1" applyProtection="1">
      <alignment horizontal="left" vertical="center"/>
      <protection hidden="1"/>
    </xf>
    <xf numFmtId="0" fontId="67" fillId="0" borderId="0" xfId="15" applyFont="1" applyAlignment="1" applyProtection="1">
      <alignment horizontal="right" vertical="center"/>
      <protection hidden="1"/>
    </xf>
    <xf numFmtId="0" fontId="10" fillId="0" borderId="0" xfId="15" applyFont="1" applyAlignment="1" applyProtection="1">
      <alignment horizontal="right" vertical="center"/>
      <protection hidden="1"/>
    </xf>
    <xf numFmtId="173" fontId="20" fillId="5" borderId="0" xfId="15" applyNumberFormat="1" applyFont="1" applyFill="1" applyAlignment="1" applyProtection="1">
      <alignment vertical="center"/>
      <protection hidden="1"/>
    </xf>
    <xf numFmtId="0" fontId="20" fillId="0" borderId="0" xfId="15" applyFont="1" applyAlignment="1" applyProtection="1">
      <alignment vertical="center"/>
      <protection hidden="1"/>
    </xf>
    <xf numFmtId="164" fontId="20" fillId="5" borderId="0" xfId="15" applyNumberFormat="1" applyFont="1" applyFill="1" applyAlignment="1" applyProtection="1">
      <alignment vertical="center"/>
      <protection hidden="1"/>
    </xf>
    <xf numFmtId="165" fontId="9" fillId="13" borderId="15" xfId="0" applyNumberFormat="1" applyFont="1" applyFill="1" applyBorder="1" applyAlignment="1" applyProtection="1">
      <alignment horizontal="center" vertical="center"/>
      <protection locked="0"/>
    </xf>
    <xf numFmtId="165" fontId="9" fillId="13" borderId="48" xfId="0" applyNumberFormat="1" applyFont="1" applyFill="1" applyBorder="1" applyAlignment="1" applyProtection="1">
      <alignment horizontal="center" vertical="center"/>
      <protection locked="0"/>
    </xf>
    <xf numFmtId="165" fontId="9" fillId="13" borderId="3" xfId="0" applyNumberFormat="1" applyFont="1" applyFill="1" applyBorder="1" applyAlignment="1" applyProtection="1">
      <alignment horizontal="center" vertical="center"/>
      <protection locked="0"/>
    </xf>
    <xf numFmtId="165" fontId="9" fillId="13" borderId="6" xfId="0" applyNumberFormat="1" applyFont="1" applyFill="1" applyBorder="1" applyAlignment="1" applyProtection="1">
      <alignment horizontal="center" vertical="center"/>
      <protection locked="0"/>
    </xf>
    <xf numFmtId="165" fontId="9" fillId="13" borderId="11" xfId="0" applyNumberFormat="1" applyFont="1" applyFill="1" applyBorder="1" applyAlignment="1" applyProtection="1">
      <alignment horizontal="center" vertical="center"/>
      <protection locked="0"/>
    </xf>
    <xf numFmtId="165" fontId="9" fillId="13" borderId="12" xfId="0" applyNumberFormat="1" applyFont="1" applyFill="1" applyBorder="1" applyAlignment="1" applyProtection="1">
      <alignment horizontal="center" vertical="center"/>
      <protection locked="0"/>
    </xf>
    <xf numFmtId="0" fontId="40" fillId="11" borderId="73" xfId="15" applyFont="1" applyFill="1" applyBorder="1" applyProtection="1">
      <protection locked="0"/>
    </xf>
    <xf numFmtId="0" fontId="40" fillId="0" borderId="74" xfId="15" applyFont="1" applyBorder="1" applyProtection="1">
      <protection locked="0"/>
    </xf>
    <xf numFmtId="0" fontId="40" fillId="0" borderId="81" xfId="15" applyFont="1" applyBorder="1" applyAlignment="1" applyProtection="1">
      <alignment vertical="center"/>
      <protection locked="0"/>
    </xf>
    <xf numFmtId="172" fontId="40" fillId="0" borderId="82" xfId="15" applyNumberFormat="1" applyFont="1" applyBorder="1" applyAlignment="1" applyProtection="1">
      <alignment vertical="center"/>
      <protection locked="0"/>
    </xf>
    <xf numFmtId="0" fontId="13" fillId="0" borderId="17" xfId="15" applyFont="1" applyBorder="1" applyProtection="1">
      <protection hidden="1"/>
    </xf>
    <xf numFmtId="0" fontId="13" fillId="0" borderId="34" xfId="15" applyFont="1" applyBorder="1" applyProtection="1">
      <protection hidden="1"/>
    </xf>
    <xf numFmtId="0" fontId="13" fillId="0" borderId="32" xfId="15" applyFont="1" applyBorder="1" applyProtection="1">
      <protection hidden="1"/>
    </xf>
    <xf numFmtId="0" fontId="13" fillId="0" borderId="36" xfId="15" applyFont="1" applyBorder="1" applyProtection="1">
      <protection hidden="1"/>
    </xf>
    <xf numFmtId="0" fontId="58" fillId="0" borderId="40" xfId="15" applyFont="1" applyBorder="1" applyAlignment="1" applyProtection="1">
      <alignment horizontal="left" indent="1"/>
      <protection hidden="1"/>
    </xf>
    <xf numFmtId="0" fontId="13" fillId="0" borderId="41" xfId="15" applyFont="1" applyBorder="1" applyProtection="1">
      <protection hidden="1"/>
    </xf>
    <xf numFmtId="0" fontId="13" fillId="0" borderId="17" xfId="15" applyFont="1" applyBorder="1" applyAlignment="1" applyProtection="1">
      <alignment vertical="center"/>
      <protection hidden="1"/>
    </xf>
    <xf numFmtId="0" fontId="13" fillId="0" borderId="34" xfId="15" applyFont="1" applyBorder="1" applyAlignment="1" applyProtection="1">
      <alignment vertical="center"/>
      <protection hidden="1"/>
    </xf>
    <xf numFmtId="0" fontId="13" fillId="0" borderId="86" xfId="15" applyFont="1" applyBorder="1" applyAlignment="1" applyProtection="1">
      <alignment vertical="center"/>
      <protection hidden="1"/>
    </xf>
    <xf numFmtId="0" fontId="13" fillId="0" borderId="87" xfId="15" applyFont="1" applyBorder="1" applyAlignment="1" applyProtection="1">
      <alignment vertical="center"/>
      <protection hidden="1"/>
    </xf>
    <xf numFmtId="0" fontId="13" fillId="0" borderId="88" xfId="15" applyFont="1" applyBorder="1" applyProtection="1">
      <protection hidden="1"/>
    </xf>
    <xf numFmtId="0" fontId="13" fillId="0" borderId="89" xfId="15" applyFont="1" applyBorder="1" applyProtection="1">
      <protection hidden="1"/>
    </xf>
    <xf numFmtId="0" fontId="58" fillId="0" borderId="17" xfId="15" applyFont="1" applyBorder="1" applyAlignment="1" applyProtection="1">
      <alignment horizontal="left" indent="1"/>
      <protection hidden="1"/>
    </xf>
    <xf numFmtId="0" fontId="13" fillId="0" borderId="40" xfId="15" applyFont="1" applyBorder="1" applyProtection="1">
      <protection hidden="1"/>
    </xf>
    <xf numFmtId="0" fontId="43" fillId="0" borderId="34" xfId="15" applyFont="1" applyBorder="1" applyProtection="1">
      <protection hidden="1"/>
    </xf>
    <xf numFmtId="0" fontId="43" fillId="0" borderId="34" xfId="15" applyFont="1" applyBorder="1" applyAlignment="1" applyProtection="1">
      <alignment vertical="center"/>
      <protection hidden="1"/>
    </xf>
    <xf numFmtId="0" fontId="13" fillId="0" borderId="86" xfId="15" applyFont="1" applyBorder="1" applyProtection="1">
      <protection hidden="1"/>
    </xf>
    <xf numFmtId="0" fontId="43" fillId="0" borderId="87" xfId="15" applyFont="1" applyBorder="1" applyProtection="1">
      <protection hidden="1"/>
    </xf>
    <xf numFmtId="0" fontId="58" fillId="0" borderId="17" xfId="15" applyFont="1" applyBorder="1" applyAlignment="1" applyProtection="1">
      <alignment vertical="center"/>
      <protection hidden="1"/>
    </xf>
    <xf numFmtId="0" fontId="17" fillId="0" borderId="17" xfId="15" applyFont="1" applyBorder="1" applyAlignment="1" applyProtection="1">
      <alignment vertical="center"/>
      <protection hidden="1"/>
    </xf>
    <xf numFmtId="0" fontId="8" fillId="0" borderId="34" xfId="15" applyBorder="1" applyProtection="1">
      <protection hidden="1"/>
    </xf>
    <xf numFmtId="0" fontId="8" fillId="0" borderId="17" xfId="15" applyBorder="1" applyProtection="1">
      <protection hidden="1"/>
    </xf>
    <xf numFmtId="0" fontId="8" fillId="0" borderId="18" xfId="15" applyBorder="1" applyProtection="1">
      <protection hidden="1"/>
    </xf>
    <xf numFmtId="0" fontId="8" fillId="0" borderId="19" xfId="15" applyBorder="1" applyProtection="1">
      <protection hidden="1"/>
    </xf>
    <xf numFmtId="0" fontId="8" fillId="5" borderId="0" xfId="15" applyFill="1" applyProtection="1">
      <protection hidden="1"/>
    </xf>
    <xf numFmtId="0" fontId="70" fillId="5" borderId="0" xfId="51" applyFont="1" applyFill="1" applyAlignment="1">
      <alignment vertical="center" wrapText="1"/>
    </xf>
    <xf numFmtId="0" fontId="43" fillId="5" borderId="0" xfId="15" applyFont="1" applyFill="1" applyProtection="1">
      <protection hidden="1"/>
    </xf>
    <xf numFmtId="0" fontId="43" fillId="0" borderId="18" xfId="15" applyFont="1" applyBorder="1" applyProtection="1">
      <protection hidden="1"/>
    </xf>
    <xf numFmtId="164" fontId="43" fillId="0" borderId="0" xfId="15" applyNumberFormat="1" applyFont="1" applyAlignment="1" applyProtection="1">
      <alignment horizontal="center"/>
      <protection hidden="1"/>
    </xf>
    <xf numFmtId="164" fontId="13" fillId="0" borderId="0" xfId="15" applyNumberFormat="1" applyFont="1" applyAlignment="1" applyProtection="1">
      <alignment horizontal="center" vertical="center"/>
      <protection hidden="1"/>
    </xf>
    <xf numFmtId="173" fontId="43" fillId="12" borderId="29" xfId="15" applyNumberFormat="1" applyFont="1" applyFill="1" applyBorder="1" applyAlignment="1" applyProtection="1">
      <alignment horizontal="right"/>
      <protection hidden="1"/>
    </xf>
    <xf numFmtId="174" fontId="27" fillId="0" borderId="48" xfId="15" applyNumberFormat="1" applyFont="1" applyBorder="1" applyAlignment="1" applyProtection="1">
      <alignment horizontal="left" indent="1" shrinkToFit="1"/>
      <protection hidden="1"/>
    </xf>
    <xf numFmtId="0" fontId="43" fillId="6" borderId="52" xfId="15" applyFont="1" applyFill="1" applyBorder="1" applyAlignment="1" applyProtection="1">
      <alignment horizontal="center"/>
      <protection hidden="1"/>
    </xf>
    <xf numFmtId="0" fontId="43" fillId="0" borderId="0" xfId="15" applyFont="1" applyAlignment="1" applyProtection="1">
      <alignment horizontal="center"/>
      <protection hidden="1"/>
    </xf>
    <xf numFmtId="165" fontId="43" fillId="0" borderId="0" xfId="15" quotePrefix="1" applyNumberFormat="1" applyFont="1" applyAlignment="1" applyProtection="1">
      <alignment horizontal="left"/>
      <protection hidden="1"/>
    </xf>
    <xf numFmtId="0" fontId="43" fillId="12" borderId="47" xfId="15" applyFont="1" applyFill="1" applyBorder="1" applyProtection="1">
      <protection hidden="1"/>
    </xf>
    <xf numFmtId="0" fontId="43" fillId="12" borderId="15" xfId="15" applyFont="1" applyFill="1" applyBorder="1" applyAlignment="1" applyProtection="1">
      <alignment horizontal="right"/>
      <protection hidden="1"/>
    </xf>
    <xf numFmtId="174" fontId="13" fillId="0" borderId="48" xfId="15" applyNumberFormat="1" applyFont="1" applyBorder="1" applyAlignment="1" applyProtection="1">
      <alignment horizontal="left" indent="1"/>
      <protection hidden="1"/>
    </xf>
    <xf numFmtId="173" fontId="43" fillId="12" borderId="59" xfId="15" applyNumberFormat="1" applyFont="1" applyFill="1" applyBorder="1" applyAlignment="1" applyProtection="1">
      <alignment horizontal="right"/>
      <protection hidden="1"/>
    </xf>
    <xf numFmtId="174" fontId="27" fillId="0" borderId="6" xfId="15" applyNumberFormat="1" applyFont="1" applyBorder="1" applyAlignment="1" applyProtection="1">
      <alignment horizontal="left" indent="1" shrinkToFit="1"/>
      <protection hidden="1"/>
    </xf>
    <xf numFmtId="0" fontId="43" fillId="0" borderId="32" xfId="15" applyFont="1" applyBorder="1" applyAlignment="1" applyProtection="1">
      <alignment horizontal="center"/>
      <protection hidden="1"/>
    </xf>
    <xf numFmtId="2" fontId="43" fillId="0" borderId="51" xfId="15" applyNumberFormat="1" applyFont="1" applyBorder="1" applyAlignment="1" applyProtection="1">
      <alignment horizontal="center"/>
      <protection hidden="1"/>
    </xf>
    <xf numFmtId="0" fontId="43" fillId="0" borderId="0" xfId="15" applyFont="1" applyAlignment="1" applyProtection="1">
      <alignment horizontal="right"/>
      <protection hidden="1"/>
    </xf>
    <xf numFmtId="0" fontId="65" fillId="0" borderId="3" xfId="15" applyFont="1" applyBorder="1" applyAlignment="1" applyProtection="1">
      <alignment horizontal="center"/>
      <protection hidden="1"/>
    </xf>
    <xf numFmtId="0" fontId="43" fillId="12" borderId="94" xfId="15" applyFont="1" applyFill="1" applyBorder="1" applyProtection="1">
      <protection hidden="1"/>
    </xf>
    <xf numFmtId="0" fontId="43" fillId="12" borderId="23" xfId="15" applyFont="1" applyFill="1" applyBorder="1" applyAlignment="1" applyProtection="1">
      <alignment horizontal="right"/>
      <protection hidden="1"/>
    </xf>
    <xf numFmtId="174" fontId="13" fillId="0" borderId="95" xfId="15" applyNumberFormat="1" applyFont="1" applyBorder="1" applyAlignment="1" applyProtection="1">
      <alignment horizontal="left" indent="1"/>
      <protection hidden="1"/>
    </xf>
    <xf numFmtId="173" fontId="43" fillId="12" borderId="84" xfId="22" applyNumberFormat="1" applyFont="1" applyFill="1" applyBorder="1" applyAlignment="1" applyProtection="1">
      <alignment horizontal="right"/>
      <protection hidden="1"/>
    </xf>
    <xf numFmtId="174" fontId="27" fillId="0" borderId="96" xfId="15" applyNumberFormat="1" applyFont="1" applyBorder="1" applyAlignment="1" applyProtection="1">
      <alignment horizontal="left" indent="1" shrinkToFit="1"/>
      <protection hidden="1"/>
    </xf>
    <xf numFmtId="0" fontId="43" fillId="0" borderId="59" xfId="15" applyFont="1" applyBorder="1" applyAlignment="1" applyProtection="1">
      <alignment horizontal="center"/>
      <protection hidden="1"/>
    </xf>
    <xf numFmtId="2" fontId="43" fillId="0" borderId="6" xfId="15" applyNumberFormat="1" applyFont="1" applyBorder="1" applyAlignment="1" applyProtection="1">
      <alignment horizontal="center"/>
      <protection hidden="1"/>
    </xf>
    <xf numFmtId="0" fontId="43" fillId="12" borderId="97" xfId="15" applyFont="1" applyFill="1" applyBorder="1" applyProtection="1">
      <protection hidden="1"/>
    </xf>
    <xf numFmtId="0" fontId="43" fillId="12" borderId="98" xfId="15" applyFont="1" applyFill="1" applyBorder="1" applyAlignment="1" applyProtection="1">
      <alignment horizontal="right"/>
      <protection hidden="1"/>
    </xf>
    <xf numFmtId="174" fontId="13" fillId="0" borderId="99" xfId="15" applyNumberFormat="1" applyFont="1" applyBorder="1" applyAlignment="1" applyProtection="1">
      <alignment horizontal="left" indent="1"/>
      <protection hidden="1"/>
    </xf>
    <xf numFmtId="0" fontId="43" fillId="12" borderId="100" xfId="15" applyFont="1" applyFill="1" applyBorder="1" applyAlignment="1" applyProtection="1">
      <alignment horizontal="right"/>
      <protection hidden="1"/>
    </xf>
    <xf numFmtId="174" fontId="27" fillId="0" borderId="99" xfId="15" applyNumberFormat="1" applyFont="1" applyBorder="1" applyAlignment="1" applyProtection="1">
      <alignment horizontal="left" indent="1" shrinkToFit="1"/>
      <protection hidden="1"/>
    </xf>
    <xf numFmtId="0" fontId="43" fillId="0" borderId="61" xfId="15" applyFont="1" applyBorder="1" applyAlignment="1" applyProtection="1">
      <alignment horizontal="center"/>
      <protection hidden="1"/>
    </xf>
    <xf numFmtId="2" fontId="43" fillId="0" borderId="12" xfId="15" applyNumberFormat="1" applyFont="1" applyBorder="1" applyAlignment="1" applyProtection="1">
      <alignment horizontal="center"/>
      <protection hidden="1"/>
    </xf>
    <xf numFmtId="0" fontId="43" fillId="0" borderId="0" xfId="15" applyFont="1" applyAlignment="1" applyProtection="1">
      <alignment horizontal="left"/>
      <protection hidden="1"/>
    </xf>
    <xf numFmtId="0" fontId="43" fillId="9" borderId="40" xfId="15" applyFont="1" applyFill="1" applyBorder="1" applyProtection="1">
      <protection hidden="1"/>
    </xf>
    <xf numFmtId="0" fontId="43" fillId="9" borderId="41" xfId="15" applyFont="1" applyFill="1" applyBorder="1" applyProtection="1">
      <protection hidden="1"/>
    </xf>
    <xf numFmtId="0" fontId="43" fillId="9" borderId="17" xfId="15" applyFont="1" applyFill="1" applyBorder="1" applyProtection="1">
      <protection hidden="1"/>
    </xf>
    <xf numFmtId="0" fontId="43" fillId="9" borderId="34" xfId="15" applyFont="1" applyFill="1" applyBorder="1" applyProtection="1">
      <protection hidden="1"/>
    </xf>
    <xf numFmtId="0" fontId="43" fillId="9" borderId="32" xfId="15" applyFont="1" applyFill="1" applyBorder="1" applyProtection="1">
      <protection hidden="1"/>
    </xf>
    <xf numFmtId="0" fontId="43" fillId="9" borderId="36" xfId="15" applyFont="1" applyFill="1" applyBorder="1" applyProtection="1">
      <protection hidden="1"/>
    </xf>
    <xf numFmtId="0" fontId="43" fillId="0" borderId="17" xfId="15" applyFont="1" applyBorder="1" applyProtection="1">
      <protection hidden="1"/>
    </xf>
    <xf numFmtId="0" fontId="18" fillId="0" borderId="21" xfId="15" applyFont="1" applyBorder="1" applyProtection="1">
      <protection hidden="1"/>
    </xf>
    <xf numFmtId="0" fontId="18" fillId="0" borderId="22" xfId="15" applyFont="1" applyBorder="1" applyProtection="1">
      <protection hidden="1"/>
    </xf>
    <xf numFmtId="0" fontId="43" fillId="0" borderId="22" xfId="15" applyFont="1" applyBorder="1" applyAlignment="1" applyProtection="1">
      <alignment horizontal="center" vertical="center"/>
      <protection hidden="1"/>
    </xf>
    <xf numFmtId="0" fontId="43" fillId="0" borderId="22" xfId="15" applyFont="1" applyBorder="1" applyProtection="1">
      <protection hidden="1"/>
    </xf>
    <xf numFmtId="0" fontId="43" fillId="0" borderId="26" xfId="15" applyFont="1" applyBorder="1" applyProtection="1">
      <protection hidden="1"/>
    </xf>
    <xf numFmtId="0" fontId="43" fillId="0" borderId="20" xfId="15" applyFont="1" applyBorder="1" applyProtection="1">
      <protection hidden="1"/>
    </xf>
    <xf numFmtId="0" fontId="43" fillId="0" borderId="0" xfId="15" applyFont="1" applyAlignment="1" applyProtection="1">
      <alignment vertical="center"/>
      <protection hidden="1"/>
    </xf>
    <xf numFmtId="0" fontId="43" fillId="0" borderId="0" xfId="15" applyFont="1" applyAlignment="1" applyProtection="1">
      <alignment horizontal="center" vertical="center"/>
      <protection hidden="1"/>
    </xf>
    <xf numFmtId="0" fontId="43" fillId="6" borderId="4" xfId="15" applyFont="1" applyFill="1" applyBorder="1" applyAlignment="1" applyProtection="1">
      <alignment horizontal="center" vertical="center"/>
      <protection hidden="1"/>
    </xf>
    <xf numFmtId="0" fontId="18" fillId="18" borderId="42" xfId="15" applyFont="1" applyFill="1" applyBorder="1" applyAlignment="1" applyProtection="1">
      <alignment horizontal="center"/>
      <protection hidden="1"/>
    </xf>
    <xf numFmtId="0" fontId="18" fillId="18" borderId="15" xfId="15" applyFont="1" applyFill="1" applyBorder="1" applyAlignment="1" applyProtection="1">
      <alignment horizontal="center"/>
      <protection hidden="1"/>
    </xf>
    <xf numFmtId="0" fontId="18" fillId="18" borderId="48" xfId="15" applyFont="1" applyFill="1" applyBorder="1" applyAlignment="1" applyProtection="1">
      <alignment horizontal="center"/>
      <protection hidden="1"/>
    </xf>
    <xf numFmtId="0" fontId="43" fillId="0" borderId="20" xfId="15" applyFont="1" applyBorder="1" applyAlignment="1" applyProtection="1">
      <alignment horizontal="right"/>
      <protection hidden="1"/>
    </xf>
    <xf numFmtId="0" fontId="43" fillId="6" borderId="9" xfId="15" applyFont="1" applyFill="1" applyBorder="1" applyAlignment="1" applyProtection="1">
      <alignment horizontal="center"/>
      <protection hidden="1"/>
    </xf>
    <xf numFmtId="0" fontId="43" fillId="0" borderId="50" xfId="15" applyFont="1" applyBorder="1" applyAlignment="1" applyProtection="1">
      <alignment horizontal="center"/>
      <protection hidden="1"/>
    </xf>
    <xf numFmtId="0" fontId="43" fillId="0" borderId="11" xfId="15" applyFont="1" applyBorder="1" applyAlignment="1" applyProtection="1">
      <alignment horizontal="center"/>
      <protection hidden="1"/>
    </xf>
    <xf numFmtId="0" fontId="43" fillId="0" borderId="0" xfId="15" applyFont="1" applyAlignment="1" applyProtection="1">
      <alignment horizontal="right" indent="2"/>
      <protection hidden="1"/>
    </xf>
    <xf numFmtId="174" fontId="65" fillId="0" borderId="7" xfId="15" applyNumberFormat="1" applyFont="1" applyBorder="1" applyAlignment="1" applyProtection="1">
      <alignment horizontal="left"/>
      <protection hidden="1"/>
    </xf>
    <xf numFmtId="174" fontId="13" fillId="0" borderId="0" xfId="15" applyNumberFormat="1" applyFont="1" applyAlignment="1" applyProtection="1">
      <alignment horizontal="left"/>
      <protection hidden="1"/>
    </xf>
    <xf numFmtId="166" fontId="43" fillId="0" borderId="0" xfId="22" applyNumberFormat="1" applyFont="1" applyBorder="1" applyAlignment="1" applyProtection="1">
      <alignment horizontal="left"/>
      <protection hidden="1"/>
    </xf>
    <xf numFmtId="0" fontId="18" fillId="0" borderId="20" xfId="15" applyFont="1" applyBorder="1" applyProtection="1">
      <protection hidden="1"/>
    </xf>
    <xf numFmtId="0" fontId="18" fillId="0" borderId="0" xfId="15" applyFont="1" applyProtection="1">
      <protection hidden="1"/>
    </xf>
    <xf numFmtId="165" fontId="43" fillId="0" borderId="0" xfId="15" applyNumberFormat="1" applyFont="1" applyAlignment="1" applyProtection="1">
      <alignment horizontal="left"/>
      <protection hidden="1"/>
    </xf>
    <xf numFmtId="0" fontId="13" fillId="6" borderId="4" xfId="15" applyFont="1" applyFill="1" applyBorder="1" applyAlignment="1" applyProtection="1">
      <alignment horizontal="center" vertical="center"/>
      <protection hidden="1"/>
    </xf>
    <xf numFmtId="2" fontId="43" fillId="0" borderId="11" xfId="15" applyNumberFormat="1" applyFont="1" applyBorder="1" applyAlignment="1" applyProtection="1">
      <alignment horizontal="center"/>
      <protection hidden="1"/>
    </xf>
    <xf numFmtId="9" fontId="43" fillId="0" borderId="0" xfId="22" applyFont="1" applyBorder="1" applyAlignment="1" applyProtection="1">
      <alignment horizontal="left"/>
      <protection hidden="1"/>
    </xf>
    <xf numFmtId="0" fontId="43" fillId="0" borderId="20" xfId="15" applyFont="1" applyBorder="1" applyAlignment="1" applyProtection="1">
      <alignment horizontal="left" vertical="center"/>
      <protection hidden="1"/>
    </xf>
    <xf numFmtId="0" fontId="43" fillId="0" borderId="28" xfId="15" applyFont="1" applyBorder="1" applyAlignment="1" applyProtection="1">
      <alignment horizontal="right"/>
      <protection hidden="1"/>
    </xf>
    <xf numFmtId="0" fontId="18" fillId="0" borderId="101" xfId="15" applyFont="1" applyBorder="1" applyProtection="1">
      <protection hidden="1"/>
    </xf>
    <xf numFmtId="0" fontId="18" fillId="0" borderId="64" xfId="15" applyFont="1" applyBorder="1" applyProtection="1">
      <protection hidden="1"/>
    </xf>
    <xf numFmtId="0" fontId="43" fillId="0" borderId="64" xfId="15" applyFont="1" applyBorder="1" applyAlignment="1" applyProtection="1">
      <alignment horizontal="right"/>
      <protection hidden="1"/>
    </xf>
    <xf numFmtId="165" fontId="43" fillId="0" borderId="64" xfId="15" applyNumberFormat="1" applyFont="1" applyBorder="1" applyAlignment="1" applyProtection="1">
      <alignment horizontal="left"/>
      <protection hidden="1"/>
    </xf>
    <xf numFmtId="0" fontId="43" fillId="0" borderId="64" xfId="15" applyFont="1" applyBorder="1" applyProtection="1">
      <protection hidden="1"/>
    </xf>
    <xf numFmtId="9" fontId="43" fillId="0" borderId="64" xfId="22" applyFont="1" applyBorder="1" applyAlignment="1" applyProtection="1">
      <alignment horizontal="left"/>
      <protection hidden="1"/>
    </xf>
    <xf numFmtId="0" fontId="43" fillId="0" borderId="102" xfId="15" applyFont="1" applyBorder="1" applyProtection="1">
      <protection hidden="1"/>
    </xf>
    <xf numFmtId="0" fontId="18" fillId="0" borderId="103" xfId="15" applyFont="1" applyBorder="1" applyProtection="1">
      <protection hidden="1"/>
    </xf>
    <xf numFmtId="0" fontId="43" fillId="0" borderId="104" xfId="15" applyFont="1" applyBorder="1" applyProtection="1">
      <protection hidden="1"/>
    </xf>
    <xf numFmtId="0" fontId="43" fillId="0" borderId="103" xfId="15" applyFont="1" applyBorder="1" applyAlignment="1" applyProtection="1">
      <alignment horizontal="right"/>
      <protection hidden="1"/>
    </xf>
    <xf numFmtId="0" fontId="8" fillId="0" borderId="103" xfId="15" applyBorder="1" applyProtection="1">
      <protection hidden="1"/>
    </xf>
    <xf numFmtId="0" fontId="43" fillId="16" borderId="105" xfId="15" applyFont="1" applyFill="1" applyBorder="1" applyAlignment="1" applyProtection="1">
      <alignment horizontal="right" vertical="center"/>
      <protection hidden="1"/>
    </xf>
    <xf numFmtId="166" fontId="18" fillId="16" borderId="106" xfId="22" applyNumberFormat="1" applyFont="1" applyFill="1" applyBorder="1" applyAlignment="1" applyProtection="1">
      <alignment vertical="center"/>
      <protection hidden="1"/>
    </xf>
    <xf numFmtId="0" fontId="43" fillId="0" borderId="107" xfId="15" applyFont="1" applyBorder="1" applyAlignment="1" applyProtection="1">
      <alignment horizontal="right"/>
      <protection hidden="1"/>
    </xf>
    <xf numFmtId="0" fontId="43" fillId="0" borderId="108" xfId="15" applyFont="1" applyBorder="1" applyProtection="1">
      <protection hidden="1"/>
    </xf>
    <xf numFmtId="0" fontId="43" fillId="6" borderId="17" xfId="15" applyFont="1" applyFill="1" applyBorder="1" applyProtection="1">
      <protection hidden="1"/>
    </xf>
    <xf numFmtId="0" fontId="43" fillId="6" borderId="34" xfId="15" applyFont="1" applyFill="1" applyBorder="1" applyProtection="1">
      <protection hidden="1"/>
    </xf>
    <xf numFmtId="0" fontId="43" fillId="6" borderId="18" xfId="15" applyFont="1" applyFill="1" applyBorder="1" applyProtection="1">
      <protection hidden="1"/>
    </xf>
    <xf numFmtId="0" fontId="43" fillId="6" borderId="19" xfId="15" applyFont="1" applyFill="1" applyBorder="1" applyProtection="1">
      <protection hidden="1"/>
    </xf>
    <xf numFmtId="0" fontId="9" fillId="0" borderId="74" xfId="15" applyFont="1" applyBorder="1" applyAlignment="1" applyProtection="1">
      <alignment horizontal="right"/>
      <protection hidden="1"/>
    </xf>
    <xf numFmtId="0" fontId="61" fillId="0" borderId="74" xfId="15" applyFont="1" applyBorder="1" applyProtection="1">
      <protection hidden="1"/>
    </xf>
    <xf numFmtId="0" fontId="8" fillId="0" borderId="74" xfId="15" applyBorder="1" applyProtection="1">
      <protection hidden="1"/>
    </xf>
    <xf numFmtId="0" fontId="8" fillId="0" borderId="80" xfId="15" applyBorder="1" applyProtection="1">
      <protection hidden="1"/>
    </xf>
    <xf numFmtId="0" fontId="13" fillId="0" borderId="76" xfId="15" applyFont="1" applyBorder="1" applyProtection="1">
      <protection hidden="1"/>
    </xf>
    <xf numFmtId="0" fontId="13" fillId="0" borderId="74" xfId="15" applyFont="1" applyBorder="1" applyProtection="1">
      <protection hidden="1"/>
    </xf>
    <xf numFmtId="0" fontId="17" fillId="0" borderId="74" xfId="15" applyFont="1" applyBorder="1" applyProtection="1">
      <protection hidden="1"/>
    </xf>
    <xf numFmtId="0" fontId="61" fillId="13" borderId="74" xfId="15" applyFont="1" applyFill="1" applyBorder="1" applyAlignment="1" applyProtection="1">
      <alignment horizontal="center"/>
      <protection locked="0" hidden="1"/>
    </xf>
    <xf numFmtId="0" fontId="70" fillId="0" borderId="0" xfId="51" applyFont="1" applyAlignment="1">
      <alignment vertical="center" wrapText="1"/>
    </xf>
    <xf numFmtId="0" fontId="59" fillId="0" borderId="72" xfId="15" applyFont="1" applyBorder="1" applyProtection="1">
      <protection hidden="1"/>
    </xf>
    <xf numFmtId="0" fontId="8" fillId="0" borderId="72" xfId="15" applyBorder="1" applyProtection="1">
      <protection hidden="1"/>
    </xf>
    <xf numFmtId="0" fontId="8" fillId="0" borderId="111" xfId="15" applyBorder="1" applyProtection="1">
      <protection hidden="1"/>
    </xf>
    <xf numFmtId="0" fontId="61" fillId="13" borderId="114" xfId="15" applyFont="1" applyFill="1" applyBorder="1" applyAlignment="1" applyProtection="1">
      <alignment horizontal="center"/>
      <protection locked="0" hidden="1"/>
    </xf>
    <xf numFmtId="0" fontId="9" fillId="18" borderId="31" xfId="15" applyFont="1" applyFill="1" applyBorder="1" applyAlignment="1" applyProtection="1">
      <alignment horizontal="center"/>
      <protection hidden="1"/>
    </xf>
    <xf numFmtId="0" fontId="9" fillId="18" borderId="56" xfId="15" applyFont="1" applyFill="1" applyBorder="1" applyAlignment="1" applyProtection="1">
      <alignment horizontal="center"/>
      <protection hidden="1"/>
    </xf>
    <xf numFmtId="0" fontId="9" fillId="15" borderId="52" xfId="15" applyFont="1" applyFill="1" applyBorder="1" applyAlignment="1" applyProtection="1">
      <alignment horizontal="center"/>
      <protection hidden="1"/>
    </xf>
    <xf numFmtId="0" fontId="9" fillId="18" borderId="4" xfId="15" applyFont="1" applyFill="1" applyBorder="1" applyAlignment="1" applyProtection="1">
      <alignment horizontal="center" vertical="center"/>
      <protection hidden="1"/>
    </xf>
    <xf numFmtId="0" fontId="9" fillId="18" borderId="5" xfId="15" applyFont="1" applyFill="1" applyBorder="1" applyAlignment="1" applyProtection="1">
      <alignment horizontal="center" vertical="center"/>
      <protection hidden="1"/>
    </xf>
    <xf numFmtId="0" fontId="9" fillId="18" borderId="9" xfId="15" applyFont="1" applyFill="1" applyBorder="1" applyAlignment="1" applyProtection="1">
      <alignment horizontal="center" vertical="center"/>
      <protection hidden="1"/>
    </xf>
    <xf numFmtId="173" fontId="69" fillId="0" borderId="47" xfId="15" applyNumberFormat="1" applyFont="1" applyBorder="1" applyAlignment="1" applyProtection="1">
      <alignment horizontal="center" vertical="center"/>
      <protection hidden="1"/>
    </xf>
    <xf numFmtId="173" fontId="69" fillId="0" borderId="15" xfId="15" applyNumberFormat="1" applyFont="1" applyBorder="1" applyAlignment="1" applyProtection="1">
      <alignment horizontal="center" vertical="center"/>
      <protection hidden="1"/>
    </xf>
    <xf numFmtId="173" fontId="69" fillId="0" borderId="38" xfId="15" applyNumberFormat="1" applyFont="1" applyBorder="1" applyAlignment="1" applyProtection="1">
      <alignment horizontal="center" vertical="center"/>
      <protection hidden="1"/>
    </xf>
    <xf numFmtId="173" fontId="16" fillId="0" borderId="90" xfId="15" applyNumberFormat="1" applyFont="1" applyBorder="1" applyAlignment="1" applyProtection="1">
      <alignment horizontal="center" vertical="center"/>
      <protection hidden="1"/>
    </xf>
    <xf numFmtId="173" fontId="69" fillId="0" borderId="8" xfId="15" applyNumberFormat="1" applyFont="1" applyBorder="1" applyAlignment="1" applyProtection="1">
      <alignment horizontal="center" vertical="center"/>
      <protection hidden="1"/>
    </xf>
    <xf numFmtId="173" fontId="69" fillId="0" borderId="3" xfId="15" applyNumberFormat="1" applyFont="1" applyBorder="1" applyAlignment="1" applyProtection="1">
      <alignment horizontal="center" vertical="center"/>
      <protection hidden="1"/>
    </xf>
    <xf numFmtId="173" fontId="69" fillId="0" borderId="28" xfId="15" applyNumberFormat="1" applyFont="1" applyBorder="1" applyAlignment="1" applyProtection="1">
      <alignment horizontal="center" vertical="center"/>
      <protection hidden="1"/>
    </xf>
    <xf numFmtId="173" fontId="16" fillId="0" borderId="91" xfId="15" applyNumberFormat="1" applyFont="1" applyBorder="1" applyAlignment="1" applyProtection="1">
      <alignment horizontal="center" vertical="center"/>
      <protection hidden="1"/>
    </xf>
    <xf numFmtId="173" fontId="69" fillId="0" borderId="10" xfId="15" applyNumberFormat="1" applyFont="1" applyBorder="1" applyAlignment="1" applyProtection="1">
      <alignment horizontal="center" vertical="center"/>
      <protection hidden="1"/>
    </xf>
    <xf numFmtId="173" fontId="69" fillId="0" borderId="11" xfId="15" applyNumberFormat="1" applyFont="1" applyBorder="1" applyAlignment="1" applyProtection="1">
      <alignment horizontal="center" vertical="center"/>
      <protection hidden="1"/>
    </xf>
    <xf numFmtId="173" fontId="69" fillId="0" borderId="49" xfId="15" applyNumberFormat="1" applyFont="1" applyBorder="1" applyAlignment="1" applyProtection="1">
      <alignment horizontal="center" vertical="center"/>
      <protection hidden="1"/>
    </xf>
    <xf numFmtId="173" fontId="16" fillId="0" borderId="92" xfId="15" applyNumberFormat="1" applyFont="1" applyBorder="1" applyAlignment="1" applyProtection="1">
      <alignment horizontal="center" vertical="center"/>
      <protection hidden="1"/>
    </xf>
    <xf numFmtId="173" fontId="16" fillId="16" borderId="18" xfId="15" applyNumberFormat="1" applyFont="1" applyFill="1" applyBorder="1" applyAlignment="1" applyProtection="1">
      <alignment horizontal="center" vertical="center"/>
      <protection hidden="1"/>
    </xf>
    <xf numFmtId="173" fontId="16" fillId="16" borderId="77" xfId="15" applyNumberFormat="1" applyFont="1" applyFill="1" applyBorder="1" applyAlignment="1" applyProtection="1">
      <alignment horizontal="center" vertical="center"/>
      <protection hidden="1"/>
    </xf>
    <xf numFmtId="173" fontId="16" fillId="16" borderId="43" xfId="15" applyNumberFormat="1" applyFont="1" applyFill="1" applyBorder="1" applyAlignment="1" applyProtection="1">
      <alignment horizontal="center" vertical="center"/>
      <protection hidden="1"/>
    </xf>
    <xf numFmtId="173" fontId="16" fillId="16" borderId="93" xfId="15" applyNumberFormat="1" applyFont="1" applyFill="1" applyBorder="1" applyAlignment="1" applyProtection="1">
      <alignment horizontal="center" vertical="center"/>
      <protection hidden="1"/>
    </xf>
    <xf numFmtId="0" fontId="43" fillId="0" borderId="115" xfId="15" applyFont="1" applyBorder="1" applyAlignment="1" applyProtection="1">
      <alignment horizontal="right"/>
      <protection hidden="1"/>
    </xf>
    <xf numFmtId="0" fontId="16" fillId="4" borderId="0" xfId="15" applyFont="1" applyFill="1" applyAlignment="1" applyProtection="1">
      <alignment vertical="top"/>
      <protection locked="0"/>
    </xf>
    <xf numFmtId="0" fontId="10" fillId="4" borderId="3" xfId="15" applyFont="1" applyFill="1" applyBorder="1" applyAlignment="1" applyProtection="1">
      <alignment horizontal="center" vertical="center"/>
      <protection locked="0"/>
    </xf>
    <xf numFmtId="0" fontId="32" fillId="4" borderId="8" xfId="15" applyFont="1" applyFill="1" applyBorder="1" applyAlignment="1" applyProtection="1">
      <alignment horizontal="center" vertical="center"/>
      <protection locked="0"/>
    </xf>
    <xf numFmtId="0" fontId="32" fillId="4" borderId="3" xfId="15" applyFont="1" applyFill="1" applyBorder="1" applyAlignment="1" applyProtection="1">
      <alignment horizontal="center" vertical="center"/>
      <protection locked="0"/>
    </xf>
    <xf numFmtId="0" fontId="32" fillId="4" borderId="6" xfId="15" applyFont="1" applyFill="1" applyBorder="1" applyAlignment="1" applyProtection="1">
      <alignment horizontal="center" vertical="center"/>
      <protection locked="0"/>
    </xf>
    <xf numFmtId="0" fontId="16" fillId="4" borderId="8" xfId="15" applyFont="1" applyFill="1" applyBorder="1" applyAlignment="1" applyProtection="1">
      <alignment horizontal="center"/>
      <protection locked="0"/>
    </xf>
    <xf numFmtId="0" fontId="16" fillId="4" borderId="6" xfId="15" applyFont="1" applyFill="1" applyBorder="1" applyAlignment="1" applyProtection="1">
      <alignment horizontal="center"/>
      <protection locked="0"/>
    </xf>
    <xf numFmtId="0" fontId="16" fillId="4" borderId="10" xfId="15" applyFont="1" applyFill="1" applyBorder="1" applyAlignment="1" applyProtection="1">
      <alignment horizontal="center"/>
      <protection locked="0"/>
    </xf>
    <xf numFmtId="0" fontId="16" fillId="4" borderId="11" xfId="15" applyFont="1" applyFill="1" applyBorder="1" applyAlignment="1" applyProtection="1">
      <alignment horizontal="center"/>
      <protection locked="0"/>
    </xf>
    <xf numFmtId="0" fontId="16" fillId="4" borderId="12" xfId="15" applyFont="1" applyFill="1" applyBorder="1" applyAlignment="1" applyProtection="1">
      <alignment horizontal="center"/>
      <protection locked="0"/>
    </xf>
    <xf numFmtId="0" fontId="16" fillId="4" borderId="5" xfId="15" applyFont="1" applyFill="1" applyBorder="1" applyAlignment="1" applyProtection="1">
      <alignment horizontal="center"/>
      <protection locked="0"/>
    </xf>
    <xf numFmtId="0" fontId="16" fillId="4" borderId="9" xfId="15" applyFont="1" applyFill="1" applyBorder="1" applyAlignment="1" applyProtection="1">
      <alignment horizontal="center"/>
      <protection locked="0"/>
    </xf>
    <xf numFmtId="49" fontId="9" fillId="11" borderId="73" xfId="17" applyNumberFormat="1" applyFont="1" applyFill="1" applyBorder="1" applyAlignment="1" applyProtection="1">
      <alignment horizontal="right" wrapText="1"/>
      <protection locked="0"/>
    </xf>
    <xf numFmtId="0" fontId="69" fillId="5" borderId="15" xfId="16" applyFont="1" applyFill="1" applyBorder="1" applyAlignment="1" applyProtection="1">
      <alignment horizontal="center" vertical="center" wrapText="1"/>
      <protection hidden="1"/>
    </xf>
    <xf numFmtId="0" fontId="69" fillId="5" borderId="3" xfId="16" applyFont="1" applyFill="1" applyBorder="1" applyAlignment="1" applyProtection="1">
      <alignment horizontal="center" vertical="center" wrapText="1"/>
      <protection hidden="1"/>
    </xf>
    <xf numFmtId="0" fontId="69" fillId="5" borderId="11" xfId="16" applyFont="1" applyFill="1" applyBorder="1" applyAlignment="1" applyProtection="1">
      <alignment horizontal="center" vertical="center" wrapText="1"/>
      <protection hidden="1"/>
    </xf>
    <xf numFmtId="0" fontId="8" fillId="5" borderId="0" xfId="15" applyFill="1" applyAlignment="1" applyProtection="1">
      <alignment wrapText="1"/>
      <protection hidden="1"/>
    </xf>
    <xf numFmtId="0" fontId="35" fillId="5" borderId="0" xfId="15" applyFont="1" applyFill="1" applyAlignment="1" applyProtection="1">
      <alignment wrapText="1"/>
      <protection hidden="1"/>
    </xf>
    <xf numFmtId="0" fontId="8" fillId="5" borderId="0" xfId="0" applyFont="1" applyFill="1" applyProtection="1">
      <protection hidden="1"/>
    </xf>
    <xf numFmtId="0" fontId="8" fillId="5" borderId="0" xfId="0" applyFont="1" applyFill="1" applyAlignment="1" applyProtection="1">
      <alignment wrapText="1"/>
      <protection hidden="1"/>
    </xf>
    <xf numFmtId="0" fontId="9" fillId="18" borderId="11" xfId="0" applyFont="1" applyFill="1" applyBorder="1" applyAlignment="1" applyProtection="1">
      <alignment horizontal="center" vertical="center" wrapText="1"/>
      <protection hidden="1"/>
    </xf>
    <xf numFmtId="0" fontId="0" fillId="5" borderId="0" xfId="0" applyFill="1" applyProtection="1">
      <protection hidden="1"/>
    </xf>
    <xf numFmtId="0" fontId="8" fillId="5" borderId="0" xfId="15" applyFill="1" applyAlignment="1" applyProtection="1">
      <alignment horizontal="center" wrapText="1"/>
      <protection hidden="1"/>
    </xf>
    <xf numFmtId="0" fontId="40" fillId="6" borderId="113" xfId="0" applyFont="1" applyFill="1" applyBorder="1" applyAlignment="1" applyProtection="1">
      <alignment horizontal="right" vertical="top" wrapText="1"/>
      <protection hidden="1"/>
    </xf>
    <xf numFmtId="0" fontId="40" fillId="6" borderId="76" xfId="0" applyFont="1" applyFill="1" applyBorder="1" applyAlignment="1" applyProtection="1">
      <alignment horizontal="right" vertical="top" wrapText="1"/>
      <protection hidden="1"/>
    </xf>
    <xf numFmtId="0" fontId="69" fillId="0" borderId="25" xfId="0" applyFont="1" applyBorder="1" applyAlignment="1" applyProtection="1">
      <alignment horizontal="center" wrapText="1"/>
      <protection locked="0"/>
    </xf>
    <xf numFmtId="172" fontId="69" fillId="0" borderId="132" xfId="0" applyNumberFormat="1" applyFont="1" applyBorder="1" applyAlignment="1" applyProtection="1">
      <alignment horizontal="left" wrapText="1"/>
      <protection locked="0"/>
    </xf>
    <xf numFmtId="172" fontId="69" fillId="0" borderId="136" xfId="0" applyNumberFormat="1" applyFont="1" applyBorder="1" applyAlignment="1" applyProtection="1">
      <alignment horizontal="left" wrapText="1"/>
      <protection locked="0"/>
    </xf>
    <xf numFmtId="172" fontId="69" fillId="0" borderId="25" xfId="0" applyNumberFormat="1" applyFont="1" applyBorder="1" applyAlignment="1" applyProtection="1">
      <alignment horizontal="center" wrapText="1"/>
      <protection locked="0"/>
    </xf>
    <xf numFmtId="172" fontId="69" fillId="0" borderId="36" xfId="0" applyNumberFormat="1" applyFont="1" applyBorder="1" applyAlignment="1" applyProtection="1">
      <alignment horizontal="left" wrapText="1"/>
      <protection locked="0"/>
    </xf>
    <xf numFmtId="49" fontId="40" fillId="0" borderId="46" xfId="0" applyNumberFormat="1" applyFont="1" applyBorder="1" applyAlignment="1" applyProtection="1">
      <alignment horizontal="center" vertical="center" wrapText="1"/>
      <protection locked="0"/>
    </xf>
    <xf numFmtId="49" fontId="16" fillId="0" borderId="14" xfId="0" applyNumberFormat="1" applyFont="1" applyBorder="1" applyAlignment="1" applyProtection="1">
      <alignment horizontal="center" vertical="center" wrapText="1"/>
      <protection locked="0"/>
    </xf>
    <xf numFmtId="49" fontId="16" fillId="0" borderId="51" xfId="0" applyNumberFormat="1" applyFont="1" applyBorder="1" applyAlignment="1" applyProtection="1">
      <alignment horizontal="center" vertical="center" wrapText="1"/>
      <protection locked="0"/>
    </xf>
    <xf numFmtId="49" fontId="16" fillId="0" borderId="46" xfId="0" applyNumberFormat="1" applyFont="1" applyBorder="1" applyAlignment="1" applyProtection="1">
      <alignment horizontal="center" vertical="center" wrapText="1"/>
      <protection locked="0"/>
    </xf>
    <xf numFmtId="49" fontId="16" fillId="0" borderId="36" xfId="0" applyNumberFormat="1" applyFont="1" applyBorder="1" applyAlignment="1" applyProtection="1">
      <alignment horizontal="center" vertical="center" wrapText="1"/>
      <protection locked="0"/>
    </xf>
    <xf numFmtId="49" fontId="40" fillId="0" borderId="25" xfId="0" applyNumberFormat="1" applyFont="1" applyBorder="1" applyAlignment="1" applyProtection="1">
      <alignment horizontal="center" vertical="center" wrapText="1"/>
      <protection locked="0"/>
    </xf>
    <xf numFmtId="49" fontId="40" fillId="0" borderId="8" xfId="0" applyNumberFormat="1" applyFont="1" applyBorder="1" applyAlignment="1" applyProtection="1">
      <alignment horizontal="center" vertical="center" wrapText="1"/>
      <protection locked="0"/>
    </xf>
    <xf numFmtId="49" fontId="16" fillId="0" borderId="3" xfId="0" applyNumberFormat="1" applyFont="1" applyBorder="1" applyAlignment="1" applyProtection="1">
      <alignment horizontal="center" vertical="center" wrapText="1"/>
      <protection locked="0"/>
    </xf>
    <xf numFmtId="0" fontId="8" fillId="5" borderId="0" xfId="15" quotePrefix="1" applyFill="1" applyAlignment="1" applyProtection="1">
      <alignment horizontal="center"/>
      <protection hidden="1"/>
    </xf>
    <xf numFmtId="0" fontId="8" fillId="5" borderId="0" xfId="15" applyFill="1" applyAlignment="1" applyProtection="1">
      <alignment horizontal="center"/>
      <protection hidden="1"/>
    </xf>
    <xf numFmtId="0" fontId="8" fillId="0" borderId="0" xfId="15" applyAlignment="1" applyProtection="1">
      <alignment horizontal="center"/>
      <protection hidden="1"/>
    </xf>
    <xf numFmtId="0" fontId="9" fillId="18" borderId="56" xfId="15" applyFont="1" applyFill="1" applyBorder="1" applyAlignment="1" applyProtection="1">
      <alignment horizontal="center" vertical="center" wrapText="1"/>
      <protection hidden="1"/>
    </xf>
    <xf numFmtId="0" fontId="9" fillId="20" borderId="56" xfId="15" applyFont="1" applyFill="1" applyBorder="1" applyAlignment="1" applyProtection="1">
      <alignment horizontal="center" vertical="center" wrapText="1"/>
      <protection hidden="1"/>
    </xf>
    <xf numFmtId="0" fontId="9" fillId="20" borderId="52" xfId="15" applyFont="1" applyFill="1" applyBorder="1" applyAlignment="1" applyProtection="1">
      <alignment horizontal="center" vertical="center" wrapText="1"/>
      <protection hidden="1"/>
    </xf>
    <xf numFmtId="0" fontId="9" fillId="5" borderId="0" xfId="15" applyFont="1" applyFill="1" applyAlignment="1" applyProtection="1">
      <alignment vertical="center"/>
      <protection hidden="1"/>
    </xf>
    <xf numFmtId="0" fontId="9" fillId="0" borderId="0" xfId="15" applyFont="1" applyAlignment="1" applyProtection="1">
      <alignment vertical="center"/>
      <protection hidden="1"/>
    </xf>
    <xf numFmtId="0" fontId="8" fillId="5" borderId="0" xfId="15" applyFill="1" applyAlignment="1" applyProtection="1">
      <alignment wrapText="1"/>
      <protection locked="0" hidden="1"/>
    </xf>
    <xf numFmtId="1" fontId="8" fillId="5" borderId="0" xfId="15" applyNumberFormat="1" applyFill="1" applyAlignment="1" applyProtection="1">
      <alignment wrapText="1"/>
      <protection locked="0" hidden="1"/>
    </xf>
    <xf numFmtId="0" fontId="8" fillId="5" borderId="0" xfId="15" applyFill="1" applyProtection="1">
      <protection locked="0" hidden="1"/>
    </xf>
    <xf numFmtId="0" fontId="8" fillId="0" borderId="0" xfId="15" applyAlignment="1" applyProtection="1">
      <alignment wrapText="1"/>
      <protection locked="0" hidden="1"/>
    </xf>
    <xf numFmtId="0" fontId="8" fillId="0" borderId="0" xfId="15" applyProtection="1">
      <protection locked="0" hidden="1"/>
    </xf>
    <xf numFmtId="0" fontId="8" fillId="21" borderId="18" xfId="15" quotePrefix="1" applyFill="1" applyBorder="1" applyAlignment="1" applyProtection="1">
      <alignment wrapText="1"/>
      <protection hidden="1"/>
    </xf>
    <xf numFmtId="0" fontId="9" fillId="21" borderId="131" xfId="15" applyFont="1" applyFill="1" applyBorder="1" applyAlignment="1" applyProtection="1">
      <alignment vertical="center"/>
      <protection hidden="1"/>
    </xf>
    <xf numFmtId="0" fontId="8" fillId="21" borderId="131" xfId="15" applyFill="1" applyBorder="1" applyAlignment="1" applyProtection="1">
      <alignment wrapText="1"/>
      <protection hidden="1"/>
    </xf>
    <xf numFmtId="0" fontId="9" fillId="21" borderId="131" xfId="15" applyFont="1" applyFill="1" applyBorder="1" applyAlignment="1" applyProtection="1">
      <alignment horizontal="left" vertical="center" indent="1"/>
      <protection hidden="1"/>
    </xf>
    <xf numFmtId="0" fontId="8" fillId="21" borderId="131" xfId="15" applyFill="1" applyBorder="1" applyAlignment="1" applyProtection="1">
      <alignment horizontal="center" wrapText="1"/>
      <protection hidden="1"/>
    </xf>
    <xf numFmtId="0" fontId="8" fillId="21" borderId="19" xfId="15" applyFill="1" applyBorder="1" applyAlignment="1" applyProtection="1">
      <alignment wrapText="1"/>
      <protection hidden="1"/>
    </xf>
    <xf numFmtId="49" fontId="40" fillId="0" borderId="47" xfId="15" applyNumberFormat="1" applyFont="1" applyBorder="1" applyAlignment="1" applyProtection="1">
      <alignment horizontal="center" vertical="center" wrapText="1"/>
      <protection locked="0"/>
    </xf>
    <xf numFmtId="49" fontId="16" fillId="0" borderId="15" xfId="15" applyNumberFormat="1" applyFont="1" applyBorder="1" applyAlignment="1" applyProtection="1">
      <alignment horizontal="center" vertical="center" wrapText="1"/>
      <protection locked="0"/>
    </xf>
    <xf numFmtId="49" fontId="8" fillId="0" borderId="38" xfId="15" applyNumberFormat="1" applyBorder="1" applyAlignment="1" applyProtection="1">
      <alignment horizontal="center" vertical="center" wrapText="1"/>
      <protection locked="0"/>
    </xf>
    <xf numFmtId="1" fontId="40" fillId="0" borderId="4" xfId="15" applyNumberFormat="1" applyFont="1" applyBorder="1" applyAlignment="1" applyProtection="1">
      <alignment horizontal="center" vertical="center" wrapText="1"/>
      <protection locked="0"/>
    </xf>
    <xf numFmtId="49" fontId="16" fillId="0" borderId="38" xfId="15" applyNumberFormat="1" applyFont="1" applyBorder="1" applyAlignment="1" applyProtection="1">
      <alignment horizontal="center" vertical="center" wrapText="1"/>
      <protection locked="0"/>
    </xf>
    <xf numFmtId="49" fontId="16" fillId="0" borderId="42" xfId="15" applyNumberFormat="1" applyFont="1" applyBorder="1" applyAlignment="1" applyProtection="1">
      <alignment horizontal="center" vertical="center" wrapText="1"/>
      <protection locked="0"/>
    </xf>
    <xf numFmtId="49" fontId="16" fillId="0" borderId="29" xfId="15" applyNumberFormat="1" applyFont="1" applyBorder="1" applyAlignment="1" applyProtection="1">
      <alignment horizontal="center" vertical="center" wrapText="1"/>
      <protection locked="0"/>
    </xf>
    <xf numFmtId="1" fontId="40" fillId="0" borderId="15" xfId="15" applyNumberFormat="1" applyFont="1" applyBorder="1" applyAlignment="1" applyProtection="1">
      <alignment horizontal="center" vertical="center" wrapText="1"/>
      <protection locked="0"/>
    </xf>
    <xf numFmtId="1" fontId="61" fillId="16" borderId="15" xfId="15" applyNumberFormat="1" applyFont="1" applyFill="1" applyBorder="1" applyAlignment="1">
      <alignment horizontal="center" vertical="center" wrapText="1"/>
    </xf>
    <xf numFmtId="49" fontId="8" fillId="0" borderId="48" xfId="15" applyNumberFormat="1" applyBorder="1" applyAlignment="1" applyProtection="1">
      <alignment horizontal="center" vertical="center" wrapText="1"/>
      <protection locked="0"/>
    </xf>
    <xf numFmtId="1" fontId="61" fillId="16" borderId="4" xfId="15" applyNumberFormat="1" applyFont="1" applyFill="1" applyBorder="1" applyAlignment="1">
      <alignment horizontal="center" vertical="center" wrapText="1"/>
    </xf>
    <xf numFmtId="49" fontId="16" fillId="5" borderId="47" xfId="15" applyNumberFormat="1" applyFont="1" applyFill="1" applyBorder="1" applyAlignment="1" applyProtection="1">
      <alignment horizontal="center" vertical="center" wrapText="1"/>
      <protection locked="0"/>
    </xf>
    <xf numFmtId="49" fontId="40" fillId="0" borderId="8" xfId="15" applyNumberFormat="1" applyFont="1" applyBorder="1" applyAlignment="1" applyProtection="1">
      <alignment horizontal="center" vertical="center" wrapText="1"/>
      <protection locked="0"/>
    </xf>
    <xf numFmtId="49" fontId="16" fillId="0" borderId="3" xfId="15" applyNumberFormat="1" applyFont="1" applyBorder="1" applyAlignment="1" applyProtection="1">
      <alignment horizontal="center" vertical="center" wrapText="1"/>
      <protection locked="0"/>
    </xf>
    <xf numFmtId="49" fontId="8" fillId="0" borderId="28" xfId="15" applyNumberFormat="1" applyBorder="1" applyAlignment="1" applyProtection="1">
      <alignment horizontal="center" vertical="center" wrapText="1"/>
      <protection locked="0"/>
    </xf>
    <xf numFmtId="1" fontId="40" fillId="0" borderId="5" xfId="15" applyNumberFormat="1" applyFont="1" applyBorder="1" applyAlignment="1" applyProtection="1">
      <alignment horizontal="center" vertical="center" wrapText="1"/>
      <protection locked="0"/>
    </xf>
    <xf numFmtId="49" fontId="16" fillId="0" borderId="28" xfId="15" applyNumberFormat="1" applyFont="1" applyBorder="1" applyAlignment="1" applyProtection="1">
      <alignment horizontal="center" vertical="center" wrapText="1"/>
      <protection locked="0"/>
    </xf>
    <xf numFmtId="49" fontId="16" fillId="0" borderId="7" xfId="15" applyNumberFormat="1" applyFont="1" applyBorder="1" applyAlignment="1" applyProtection="1">
      <alignment horizontal="center" vertical="center" wrapText="1"/>
      <protection locked="0"/>
    </xf>
    <xf numFmtId="1" fontId="61" fillId="16" borderId="5" xfId="15" applyNumberFormat="1" applyFont="1" applyFill="1" applyBorder="1" applyAlignment="1">
      <alignment horizontal="center" vertical="center" wrapText="1"/>
    </xf>
    <xf numFmtId="49" fontId="16" fillId="5" borderId="8" xfId="15" applyNumberFormat="1" applyFont="1" applyFill="1" applyBorder="1" applyAlignment="1" applyProtection="1">
      <alignment horizontal="center" vertical="center" wrapText="1"/>
      <protection locked="0"/>
    </xf>
    <xf numFmtId="49" fontId="16" fillId="0" borderId="59" xfId="15" applyNumberFormat="1" applyFont="1" applyBorder="1" applyAlignment="1" applyProtection="1">
      <alignment horizontal="center" vertical="center" wrapText="1"/>
      <protection locked="0"/>
    </xf>
    <xf numFmtId="1" fontId="40" fillId="0" borderId="3" xfId="15" applyNumberFormat="1" applyFont="1" applyBorder="1" applyAlignment="1" applyProtection="1">
      <alignment horizontal="center" vertical="center" wrapText="1"/>
      <protection locked="0"/>
    </xf>
    <xf numFmtId="1" fontId="61" fillId="16" borderId="3" xfId="15" applyNumberFormat="1" applyFont="1" applyFill="1" applyBorder="1" applyAlignment="1">
      <alignment horizontal="center" vertical="center" wrapText="1"/>
    </xf>
    <xf numFmtId="49" fontId="8" fillId="0" borderId="6" xfId="15" applyNumberFormat="1" applyBorder="1" applyAlignment="1" applyProtection="1">
      <alignment horizontal="center" vertical="center" wrapText="1"/>
      <protection locked="0"/>
    </xf>
    <xf numFmtId="49" fontId="16" fillId="0" borderId="14" xfId="15" applyNumberFormat="1" applyFont="1" applyBorder="1" applyAlignment="1" applyProtection="1">
      <alignment horizontal="center" vertical="center" wrapText="1"/>
      <protection locked="0"/>
    </xf>
    <xf numFmtId="49" fontId="8" fillId="0" borderId="24" xfId="15" applyNumberFormat="1" applyBorder="1" applyAlignment="1" applyProtection="1">
      <alignment horizontal="center" vertical="center" wrapText="1"/>
      <protection locked="0"/>
    </xf>
    <xf numFmtId="1" fontId="40" fillId="0" borderId="27" xfId="15" applyNumberFormat="1" applyFont="1" applyBorder="1" applyAlignment="1" applyProtection="1">
      <alignment horizontal="center" vertical="center" wrapText="1"/>
      <protection locked="0"/>
    </xf>
    <xf numFmtId="49" fontId="16" fillId="0" borderId="24" xfId="15" applyNumberFormat="1" applyFont="1" applyBorder="1" applyAlignment="1" applyProtection="1">
      <alignment horizontal="center" vertical="center" wrapText="1"/>
      <protection locked="0"/>
    </xf>
    <xf numFmtId="49" fontId="16" fillId="0" borderId="13" xfId="15" applyNumberFormat="1" applyFont="1" applyBorder="1" applyAlignment="1" applyProtection="1">
      <alignment horizontal="center" vertical="center" wrapText="1"/>
      <protection locked="0"/>
    </xf>
    <xf numFmtId="1" fontId="61" fillId="16" borderId="27" xfId="15" applyNumberFormat="1" applyFont="1" applyFill="1" applyBorder="1" applyAlignment="1">
      <alignment horizontal="center" vertical="center" wrapText="1"/>
    </xf>
    <xf numFmtId="49" fontId="16" fillId="5" borderId="46" xfId="15" applyNumberFormat="1" applyFont="1" applyFill="1" applyBorder="1" applyAlignment="1" applyProtection="1">
      <alignment horizontal="center" vertical="center" wrapText="1"/>
      <protection locked="0"/>
    </xf>
    <xf numFmtId="49" fontId="16" fillId="0" borderId="32" xfId="15" applyNumberFormat="1" applyFont="1" applyBorder="1" applyAlignment="1" applyProtection="1">
      <alignment horizontal="center" vertical="center" wrapText="1"/>
      <protection locked="0"/>
    </xf>
    <xf numFmtId="1" fontId="40" fillId="0" borderId="14" xfId="15" applyNumberFormat="1" applyFont="1" applyBorder="1" applyAlignment="1" applyProtection="1">
      <alignment horizontal="center" vertical="center" wrapText="1"/>
      <protection locked="0"/>
    </xf>
    <xf numFmtId="1" fontId="61" fillId="16" borderId="14" xfId="15" applyNumberFormat="1" applyFont="1" applyFill="1" applyBorder="1" applyAlignment="1">
      <alignment horizontal="center" vertical="center" wrapText="1"/>
    </xf>
    <xf numFmtId="49" fontId="8" fillId="0" borderId="51" xfId="15" applyNumberFormat="1" applyBorder="1" applyAlignment="1" applyProtection="1">
      <alignment horizontal="center" vertical="center" wrapText="1"/>
      <protection locked="0"/>
    </xf>
    <xf numFmtId="165" fontId="84" fillId="13" borderId="15" xfId="0" applyNumberFormat="1" applyFont="1" applyFill="1" applyBorder="1" applyAlignment="1" applyProtection="1">
      <alignment horizontal="center" vertical="center"/>
      <protection locked="0"/>
    </xf>
    <xf numFmtId="165" fontId="84" fillId="13" borderId="8" xfId="0" applyNumberFormat="1" applyFont="1" applyFill="1" applyBorder="1" applyAlignment="1" applyProtection="1">
      <alignment horizontal="center" vertical="center"/>
      <protection locked="0"/>
    </xf>
    <xf numFmtId="165" fontId="84" fillId="13" borderId="3" xfId="0" applyNumberFormat="1" applyFont="1" applyFill="1" applyBorder="1" applyAlignment="1" applyProtection="1">
      <alignment horizontal="center" vertical="center"/>
      <protection locked="0"/>
    </xf>
    <xf numFmtId="165" fontId="84" fillId="13" borderId="10" xfId="0" applyNumberFormat="1" applyFont="1" applyFill="1" applyBorder="1" applyAlignment="1" applyProtection="1">
      <alignment horizontal="center" vertical="center"/>
      <protection locked="0"/>
    </xf>
    <xf numFmtId="165" fontId="84" fillId="13" borderId="11" xfId="0" applyNumberFormat="1" applyFont="1" applyFill="1" applyBorder="1" applyAlignment="1" applyProtection="1">
      <alignment horizontal="center" vertical="center"/>
      <protection locked="0"/>
    </xf>
    <xf numFmtId="0" fontId="27" fillId="0" borderId="0" xfId="15" applyFont="1" applyAlignment="1" applyProtection="1">
      <alignment vertical="center" wrapText="1"/>
      <protection hidden="1"/>
    </xf>
    <xf numFmtId="0" fontId="0" fillId="0" borderId="0" xfId="0" applyAlignment="1">
      <alignment vertical="center"/>
    </xf>
    <xf numFmtId="0" fontId="0" fillId="0" borderId="4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172" fontId="0" fillId="0" borderId="15" xfId="0" applyNumberFormat="1" applyBorder="1" applyAlignment="1">
      <alignment horizontal="center" vertical="center" wrapText="1"/>
    </xf>
    <xf numFmtId="172" fontId="0" fillId="0" borderId="3" xfId="0" applyNumberFormat="1" applyBorder="1" applyAlignment="1">
      <alignment horizontal="center" vertical="center" wrapText="1"/>
    </xf>
    <xf numFmtId="172" fontId="0" fillId="0" borderId="11" xfId="0" applyNumberFormat="1" applyBorder="1" applyAlignment="1">
      <alignment horizontal="center" vertical="center" wrapText="1"/>
    </xf>
    <xf numFmtId="0" fontId="10" fillId="0" borderId="47" xfId="35" applyFont="1" applyBorder="1" applyAlignment="1" applyProtection="1">
      <alignment horizontal="center" vertical="center" wrapText="1"/>
      <protection locked="0"/>
    </xf>
    <xf numFmtId="0" fontId="10" fillId="0" borderId="15" xfId="35" applyFont="1" applyBorder="1" applyAlignment="1" applyProtection="1">
      <alignment horizontal="center" vertical="center" wrapText="1"/>
      <protection locked="0"/>
    </xf>
    <xf numFmtId="164" fontId="10" fillId="0" borderId="15" xfId="35" applyNumberFormat="1" applyFont="1" applyBorder="1" applyAlignment="1" applyProtection="1">
      <alignment horizontal="center" vertical="center" wrapText="1"/>
      <protection locked="0"/>
    </xf>
    <xf numFmtId="165" fontId="10" fillId="0" borderId="15" xfId="35" applyNumberFormat="1" applyFont="1" applyBorder="1" applyAlignment="1" applyProtection="1">
      <alignment horizontal="center" vertical="center" wrapText="1"/>
      <protection locked="0"/>
    </xf>
    <xf numFmtId="0" fontId="10" fillId="0" borderId="8" xfId="35" applyFont="1" applyBorder="1" applyAlignment="1" applyProtection="1">
      <alignment horizontal="center" vertical="center" wrapText="1"/>
      <protection locked="0"/>
    </xf>
    <xf numFmtId="0" fontId="10" fillId="0" borderId="3" xfId="35" applyFont="1" applyBorder="1" applyAlignment="1" applyProtection="1">
      <alignment horizontal="center" vertical="center" wrapText="1"/>
      <protection locked="0"/>
    </xf>
    <xf numFmtId="164" fontId="10" fillId="0" borderId="3" xfId="35" applyNumberFormat="1" applyFont="1" applyBorder="1" applyAlignment="1" applyProtection="1">
      <alignment horizontal="center" vertical="center" wrapText="1"/>
      <protection locked="0"/>
    </xf>
    <xf numFmtId="165" fontId="10" fillId="0" borderId="3" xfId="35" applyNumberFormat="1" applyFont="1" applyBorder="1" applyAlignment="1" applyProtection="1">
      <alignment horizontal="center" vertical="center" wrapText="1"/>
      <protection locked="0"/>
    </xf>
    <xf numFmtId="0" fontId="10" fillId="0" borderId="10" xfId="35" applyFont="1" applyBorder="1" applyAlignment="1" applyProtection="1">
      <alignment horizontal="center" vertical="center" wrapText="1"/>
      <protection locked="0"/>
    </xf>
    <xf numFmtId="0" fontId="10" fillId="0" borderId="11" xfId="35" applyFont="1" applyBorder="1" applyAlignment="1" applyProtection="1">
      <alignment horizontal="center" vertical="center" wrapText="1"/>
      <protection locked="0"/>
    </xf>
    <xf numFmtId="164" fontId="10" fillId="0" borderId="11" xfId="35" applyNumberFormat="1" applyFont="1" applyBorder="1" applyAlignment="1" applyProtection="1">
      <alignment horizontal="center" vertical="center" wrapText="1"/>
      <protection locked="0"/>
    </xf>
    <xf numFmtId="165" fontId="10" fillId="0" borderId="11" xfId="35" applyNumberFormat="1" applyFont="1" applyBorder="1" applyAlignment="1" applyProtection="1">
      <alignment horizontal="center" vertical="center" wrapText="1"/>
      <protection locked="0"/>
    </xf>
    <xf numFmtId="0" fontId="40" fillId="0" borderId="122" xfId="35" applyFont="1" applyBorder="1" applyAlignment="1">
      <alignment horizontal="center" vertical="center" wrapText="1"/>
    </xf>
    <xf numFmtId="2" fontId="10" fillId="0" borderId="42" xfId="35" applyNumberFormat="1" applyFont="1" applyBorder="1" applyAlignment="1" applyProtection="1">
      <alignment horizontal="center" vertical="center" wrapText="1"/>
      <protection locked="0"/>
    </xf>
    <xf numFmtId="1" fontId="10" fillId="0" borderId="15" xfId="35" applyNumberFormat="1" applyFont="1" applyBorder="1" applyAlignment="1" applyProtection="1">
      <alignment horizontal="center" vertical="center" wrapText="1"/>
      <protection locked="0"/>
    </xf>
    <xf numFmtId="2" fontId="10" fillId="0" borderId="7" xfId="35" applyNumberFormat="1" applyFont="1" applyBorder="1" applyAlignment="1" applyProtection="1">
      <alignment horizontal="center" vertical="center" wrapText="1"/>
      <protection locked="0"/>
    </xf>
    <xf numFmtId="1" fontId="10" fillId="0" borderId="3" xfId="35" applyNumberFormat="1" applyFont="1" applyBorder="1" applyAlignment="1" applyProtection="1">
      <alignment horizontal="center" vertical="center" wrapText="1"/>
      <protection locked="0"/>
    </xf>
    <xf numFmtId="2" fontId="10" fillId="0" borderId="50" xfId="35" applyNumberFormat="1" applyFont="1" applyBorder="1" applyAlignment="1" applyProtection="1">
      <alignment horizontal="center" vertical="center" wrapText="1"/>
      <protection locked="0"/>
    </xf>
    <xf numFmtId="1" fontId="10" fillId="0" borderId="11" xfId="35" applyNumberFormat="1" applyFont="1" applyBorder="1" applyAlignment="1" applyProtection="1">
      <alignment horizontal="center" vertical="center" wrapText="1"/>
      <protection locked="0"/>
    </xf>
    <xf numFmtId="0" fontId="15" fillId="0" borderId="4" xfId="35" quotePrefix="1" applyFont="1" applyBorder="1" applyAlignment="1">
      <alignment horizontal="center" vertical="center"/>
    </xf>
    <xf numFmtId="0" fontId="15" fillId="0" borderId="5" xfId="35" quotePrefix="1" applyFont="1" applyBorder="1" applyAlignment="1">
      <alignment horizontal="center" vertical="center"/>
    </xf>
    <xf numFmtId="0" fontId="15" fillId="0" borderId="9" xfId="35" quotePrefix="1" applyFont="1" applyBorder="1" applyAlignment="1">
      <alignment horizontal="center" vertical="center"/>
    </xf>
    <xf numFmtId="0" fontId="52" fillId="18" borderId="17" xfId="16" quotePrefix="1" applyFont="1" applyFill="1" applyBorder="1" applyAlignment="1" applyProtection="1">
      <alignment horizontal="left" vertical="top" wrapText="1"/>
      <protection hidden="1"/>
    </xf>
    <xf numFmtId="0" fontId="52" fillId="18" borderId="37" xfId="16" applyFont="1" applyFill="1" applyBorder="1" applyAlignment="1" applyProtection="1">
      <alignment horizontal="center" vertical="top" wrapText="1"/>
      <protection hidden="1"/>
    </xf>
    <xf numFmtId="0" fontId="52" fillId="18" borderId="131" xfId="16" applyFont="1" applyFill="1" applyBorder="1" applyAlignment="1" applyProtection="1">
      <alignment horizontal="center" vertical="top" wrapText="1"/>
      <protection hidden="1"/>
    </xf>
    <xf numFmtId="0" fontId="52" fillId="18" borderId="0" xfId="16" applyFont="1" applyFill="1" applyAlignment="1" applyProtection="1">
      <alignment horizontal="center" vertical="top" wrapText="1"/>
      <protection hidden="1"/>
    </xf>
    <xf numFmtId="0" fontId="8" fillId="18" borderId="0" xfId="16" applyFill="1" applyProtection="1">
      <protection hidden="1"/>
    </xf>
    <xf numFmtId="0" fontId="52" fillId="18" borderId="34" xfId="16" quotePrefix="1" applyFont="1" applyFill="1" applyBorder="1" applyAlignment="1" applyProtection="1">
      <alignment horizontal="left" vertical="top" wrapText="1"/>
      <protection hidden="1"/>
    </xf>
    <xf numFmtId="0" fontId="8" fillId="18" borderId="0" xfId="16" applyFill="1" applyAlignment="1" applyProtection="1">
      <alignment horizontal="center"/>
      <protection hidden="1"/>
    </xf>
    <xf numFmtId="0" fontId="27" fillId="18" borderId="17" xfId="16" applyFont="1" applyFill="1" applyBorder="1" applyAlignment="1" applyProtection="1">
      <alignment horizontal="right"/>
      <protection hidden="1"/>
    </xf>
    <xf numFmtId="0" fontId="27" fillId="18" borderId="0" xfId="16" applyFont="1" applyFill="1" applyAlignment="1" applyProtection="1">
      <alignment horizontal="right"/>
      <protection hidden="1"/>
    </xf>
    <xf numFmtId="0" fontId="61" fillId="18" borderId="0" xfId="16" applyFont="1" applyFill="1" applyAlignment="1" applyProtection="1">
      <alignment horizontal="left" indent="1"/>
      <protection hidden="1"/>
    </xf>
    <xf numFmtId="0" fontId="8" fillId="18" borderId="34" xfId="16" applyFill="1" applyBorder="1" applyProtection="1">
      <protection hidden="1"/>
    </xf>
    <xf numFmtId="0" fontId="9" fillId="18" borderId="17" xfId="16" applyFont="1" applyFill="1" applyBorder="1" applyAlignment="1" applyProtection="1">
      <alignment horizontal="right" indent="1"/>
      <protection hidden="1"/>
    </xf>
    <xf numFmtId="0" fontId="90" fillId="0" borderId="0" xfId="44" applyFont="1" applyAlignment="1">
      <alignment horizontal="center" vertical="center"/>
    </xf>
    <xf numFmtId="0" fontId="86" fillId="0" borderId="3" xfId="44" applyFont="1" applyBorder="1" applyAlignment="1" applyProtection="1">
      <alignment horizontal="left" wrapText="1"/>
      <protection locked="0"/>
    </xf>
    <xf numFmtId="0" fontId="86" fillId="0" borderId="6" xfId="44" applyFont="1" applyBorder="1" applyAlignment="1" applyProtection="1">
      <alignment horizontal="center" wrapText="1"/>
      <protection locked="0"/>
    </xf>
    <xf numFmtId="0" fontId="86" fillId="0" borderId="11" xfId="44" applyFont="1" applyBorder="1" applyAlignment="1" applyProtection="1">
      <alignment horizontal="left" wrapText="1"/>
      <protection locked="0"/>
    </xf>
    <xf numFmtId="0" fontId="86" fillId="0" borderId="12" xfId="44" applyFont="1" applyBorder="1" applyAlignment="1" applyProtection="1">
      <alignment horizontal="center" wrapText="1"/>
      <protection locked="0"/>
    </xf>
    <xf numFmtId="0" fontId="91" fillId="0" borderId="24" xfId="44" applyFont="1" applyBorder="1" applyAlignment="1">
      <alignment horizontal="center" vertical="center" wrapText="1"/>
    </xf>
    <xf numFmtId="0" fontId="91" fillId="0" borderId="14" xfId="44" applyFont="1" applyBorder="1" applyAlignment="1">
      <alignment horizontal="center" vertical="center" wrapText="1"/>
    </xf>
    <xf numFmtId="0" fontId="91" fillId="0" borderId="51" xfId="44" applyFont="1" applyBorder="1" applyAlignment="1">
      <alignment horizontal="center" vertical="center" wrapText="1"/>
    </xf>
    <xf numFmtId="0" fontId="91" fillId="0" borderId="148" xfId="44" applyFont="1" applyBorder="1" applyAlignment="1">
      <alignment vertical="center"/>
    </xf>
    <xf numFmtId="0" fontId="8" fillId="8" borderId="146" xfId="15" applyFill="1" applyBorder="1" applyAlignment="1">
      <alignment vertical="center"/>
    </xf>
    <xf numFmtId="0" fontId="10" fillId="8" borderId="144" xfId="15" applyFont="1" applyFill="1" applyBorder="1" applyAlignment="1">
      <alignment vertical="center"/>
    </xf>
    <xf numFmtId="0" fontId="45" fillId="8" borderId="144" xfId="15" applyFont="1" applyFill="1" applyBorder="1" applyAlignment="1">
      <alignment vertical="center"/>
    </xf>
    <xf numFmtId="0" fontId="46" fillId="8" borderId="144" xfId="15" applyFont="1" applyFill="1" applyBorder="1" applyAlignment="1">
      <alignment vertical="center"/>
    </xf>
    <xf numFmtId="0" fontId="44" fillId="8" borderId="144" xfId="15" applyFont="1" applyFill="1" applyBorder="1" applyAlignment="1">
      <alignment horizontal="center" vertical="center"/>
    </xf>
    <xf numFmtId="0" fontId="47" fillId="8" borderId="144" xfId="15" applyFont="1" applyFill="1" applyBorder="1" applyAlignment="1">
      <alignment horizontal="center" vertical="center"/>
    </xf>
    <xf numFmtId="0" fontId="8" fillId="8" borderId="145" xfId="15" applyFill="1" applyBorder="1" applyAlignment="1">
      <alignment vertical="center"/>
    </xf>
    <xf numFmtId="0" fontId="40" fillId="0" borderId="143" xfId="35" applyFont="1" applyBorder="1" applyAlignment="1">
      <alignment horizontal="center" vertical="center" wrapText="1"/>
    </xf>
    <xf numFmtId="0" fontId="40" fillId="0" borderId="148" xfId="35" applyFont="1" applyBorder="1" applyAlignment="1">
      <alignment horizontal="center" vertical="center" wrapText="1"/>
    </xf>
    <xf numFmtId="0" fontId="9" fillId="0" borderId="0" xfId="0" applyFont="1"/>
    <xf numFmtId="0" fontId="77" fillId="0" borderId="0" xfId="0" applyFont="1"/>
    <xf numFmtId="0" fontId="8" fillId="5" borderId="17" xfId="37" applyFill="1" applyBorder="1"/>
    <xf numFmtId="0" fontId="8" fillId="5" borderId="18" xfId="37" applyFill="1" applyBorder="1"/>
    <xf numFmtId="0" fontId="8" fillId="5" borderId="131" xfId="37" applyFill="1" applyBorder="1"/>
    <xf numFmtId="0" fontId="0" fillId="5" borderId="34" xfId="0" applyFill="1" applyBorder="1"/>
    <xf numFmtId="0" fontId="0" fillId="5" borderId="19" xfId="0" applyFill="1" applyBorder="1"/>
    <xf numFmtId="0" fontId="0" fillId="5" borderId="118" xfId="0" applyFill="1" applyBorder="1"/>
    <xf numFmtId="0" fontId="0" fillId="5" borderId="119" xfId="0" applyFill="1" applyBorder="1"/>
    <xf numFmtId="0" fontId="0" fillId="5" borderId="17" xfId="0" applyFill="1" applyBorder="1"/>
    <xf numFmtId="0" fontId="0" fillId="5" borderId="0" xfId="0" applyFill="1"/>
    <xf numFmtId="0" fontId="0" fillId="5" borderId="18" xfId="0" applyFill="1" applyBorder="1"/>
    <xf numFmtId="0" fontId="0" fillId="5" borderId="131" xfId="0" applyFill="1" applyBorder="1"/>
    <xf numFmtId="175" fontId="28" fillId="0" borderId="0" xfId="53" applyFont="1"/>
    <xf numFmtId="0" fontId="3" fillId="0" borderId="0" xfId="54"/>
    <xf numFmtId="0" fontId="92" fillId="23" borderId="3" xfId="54" applyFont="1" applyFill="1" applyBorder="1" applyAlignment="1">
      <alignment horizontal="center" vertical="center"/>
    </xf>
    <xf numFmtId="175" fontId="40" fillId="0" borderId="0" xfId="53" applyFont="1" applyAlignment="1">
      <alignment horizontal="left"/>
    </xf>
    <xf numFmtId="0" fontId="3" fillId="5" borderId="3" xfId="54" applyFill="1" applyBorder="1"/>
    <xf numFmtId="10" fontId="3" fillId="24" borderId="3" xfId="54" applyNumberFormat="1" applyFill="1" applyBorder="1"/>
    <xf numFmtId="0" fontId="3" fillId="24" borderId="3" xfId="54" applyFill="1" applyBorder="1"/>
    <xf numFmtId="175" fontId="40" fillId="0" borderId="0" xfId="53" applyFont="1"/>
    <xf numFmtId="175" fontId="93" fillId="23" borderId="142" xfId="55" applyFont="1" applyFill="1" applyBorder="1" applyAlignment="1">
      <alignment horizontal="center" vertical="center" wrapText="1"/>
    </xf>
    <xf numFmtId="175" fontId="93" fillId="23" borderId="150" xfId="55" applyFont="1" applyFill="1" applyBorder="1" applyAlignment="1">
      <alignment horizontal="center" vertical="center" wrapText="1"/>
    </xf>
    <xf numFmtId="176" fontId="93" fillId="23" borderId="150" xfId="55" applyNumberFormat="1" applyFont="1" applyFill="1" applyBorder="1" applyAlignment="1">
      <alignment horizontal="center" vertical="center" wrapText="1"/>
    </xf>
    <xf numFmtId="175" fontId="93" fillId="23" borderId="151" xfId="55" applyFont="1" applyFill="1" applyBorder="1" applyAlignment="1" applyProtection="1">
      <alignment horizontal="center" vertical="center" wrapText="1"/>
      <protection hidden="1"/>
    </xf>
    <xf numFmtId="175" fontId="93" fillId="26" borderId="142" xfId="55" applyFont="1" applyFill="1" applyBorder="1" applyAlignment="1">
      <alignment horizontal="center" vertical="center" wrapText="1"/>
    </xf>
    <xf numFmtId="175" fontId="93" fillId="26" borderId="142" xfId="56" applyNumberFormat="1" applyFont="1" applyFill="1" applyBorder="1" applyAlignment="1">
      <alignment horizontal="center" vertical="center" wrapText="1"/>
    </xf>
    <xf numFmtId="0" fontId="93" fillId="23" borderId="145" xfId="55" applyNumberFormat="1" applyFont="1" applyFill="1" applyBorder="1" applyAlignment="1" applyProtection="1">
      <alignment horizontal="center" vertical="center" wrapText="1"/>
      <protection locked="0"/>
    </xf>
    <xf numFmtId="0" fontId="95" fillId="0" borderId="13" xfId="19" applyFont="1" applyBorder="1" applyAlignment="1" applyProtection="1">
      <alignment horizontal="left" wrapText="1"/>
      <protection hidden="1"/>
    </xf>
    <xf numFmtId="0" fontId="95" fillId="0" borderId="13" xfId="19" applyFont="1" applyBorder="1" applyAlignment="1" applyProtection="1">
      <alignment horizontal="left"/>
      <protection hidden="1"/>
    </xf>
    <xf numFmtId="176" fontId="95" fillId="0" borderId="14" xfId="19" applyNumberFormat="1" applyFont="1" applyBorder="1" applyAlignment="1" applyProtection="1">
      <alignment horizontal="center"/>
      <protection hidden="1"/>
    </xf>
    <xf numFmtId="175" fontId="95" fillId="0" borderId="3" xfId="55" applyFont="1" applyBorder="1" applyAlignment="1" applyProtection="1">
      <alignment horizontal="center"/>
      <protection hidden="1"/>
    </xf>
    <xf numFmtId="175" fontId="95" fillId="0" borderId="14" xfId="55" applyFont="1" applyBorder="1" applyAlignment="1" applyProtection="1">
      <alignment horizontal="center"/>
      <protection hidden="1"/>
    </xf>
    <xf numFmtId="0" fontId="95" fillId="0" borderId="14" xfId="19" applyFont="1" applyBorder="1" applyAlignment="1" applyProtection="1">
      <alignment horizontal="center"/>
      <protection hidden="1"/>
    </xf>
    <xf numFmtId="0" fontId="95" fillId="0" borderId="14" xfId="20" applyFont="1" applyBorder="1" applyAlignment="1" applyProtection="1">
      <alignment horizontal="center"/>
      <protection hidden="1"/>
    </xf>
    <xf numFmtId="0" fontId="95" fillId="0" borderId="7" xfId="19" applyFont="1" applyBorder="1" applyAlignment="1" applyProtection="1">
      <alignment horizontal="left"/>
      <protection hidden="1"/>
    </xf>
    <xf numFmtId="176" fontId="95" fillId="0" borderId="3" xfId="19" applyNumberFormat="1" applyFont="1" applyBorder="1" applyAlignment="1" applyProtection="1">
      <alignment horizontal="center"/>
      <protection hidden="1"/>
    </xf>
    <xf numFmtId="0" fontId="95" fillId="0" borderId="14" xfId="20" applyFont="1" applyBorder="1" applyAlignment="1" applyProtection="1">
      <alignment horizontal="center" vertical="justify"/>
      <protection hidden="1"/>
    </xf>
    <xf numFmtId="0" fontId="96" fillId="0" borderId="14" xfId="19" applyFont="1" applyBorder="1" applyAlignment="1" applyProtection="1">
      <alignment horizontal="center"/>
      <protection hidden="1"/>
    </xf>
    <xf numFmtId="0" fontId="95" fillId="0" borderId="14" xfId="19" quotePrefix="1" applyFont="1" applyBorder="1" applyAlignment="1" applyProtection="1">
      <alignment horizontal="center"/>
      <protection hidden="1"/>
    </xf>
    <xf numFmtId="175" fontId="93" fillId="26" borderId="146" xfId="56" applyNumberFormat="1" applyFont="1" applyFill="1" applyBorder="1" applyAlignment="1">
      <alignment horizontal="center" vertical="center" wrapText="1"/>
    </xf>
    <xf numFmtId="0" fontId="92" fillId="10" borderId="142" xfId="54" applyFont="1" applyFill="1" applyBorder="1" applyAlignment="1">
      <alignment horizontal="center"/>
    </xf>
    <xf numFmtId="175" fontId="95" fillId="5" borderId="14" xfId="55" applyFont="1" applyFill="1" applyBorder="1" applyAlignment="1" applyProtection="1">
      <alignment horizontal="center"/>
      <protection hidden="1"/>
    </xf>
    <xf numFmtId="175" fontId="95" fillId="0" borderId="24" xfId="55" applyFont="1" applyBorder="1" applyAlignment="1" applyProtection="1">
      <alignment horizontal="center"/>
      <protection hidden="1"/>
    </xf>
    <xf numFmtId="0" fontId="3" fillId="0" borderId="46" xfId="54" applyBorder="1"/>
    <xf numFmtId="175" fontId="95" fillId="27" borderId="14" xfId="55" applyFont="1" applyFill="1" applyBorder="1" applyAlignment="1" applyProtection="1">
      <alignment horizontal="center"/>
      <protection hidden="1"/>
    </xf>
    <xf numFmtId="175" fontId="95" fillId="10" borderId="14" xfId="55" applyFont="1" applyFill="1" applyBorder="1" applyAlignment="1" applyProtection="1">
      <alignment horizontal="center"/>
      <protection hidden="1"/>
    </xf>
    <xf numFmtId="175" fontId="95" fillId="25" borderId="14" xfId="55" applyFont="1" applyFill="1" applyBorder="1" applyAlignment="1" applyProtection="1">
      <alignment horizontal="center"/>
      <protection hidden="1"/>
    </xf>
    <xf numFmtId="175" fontId="95" fillId="28" borderId="14" xfId="55" applyFont="1" applyFill="1" applyBorder="1" applyAlignment="1" applyProtection="1">
      <alignment horizontal="center"/>
      <protection hidden="1"/>
    </xf>
    <xf numFmtId="175" fontId="95" fillId="29" borderId="14" xfId="55" applyFont="1" applyFill="1" applyBorder="1" applyAlignment="1" applyProtection="1">
      <alignment horizontal="center"/>
      <protection hidden="1"/>
    </xf>
    <xf numFmtId="0" fontId="95" fillId="5" borderId="14" xfId="19" applyFont="1" applyFill="1" applyBorder="1" applyAlignment="1" applyProtection="1">
      <alignment horizontal="center"/>
      <protection hidden="1"/>
    </xf>
    <xf numFmtId="0" fontId="92" fillId="5" borderId="0" xfId="37" applyFont="1" applyFill="1"/>
    <xf numFmtId="0" fontId="8" fillId="5" borderId="0" xfId="37" applyFill="1" applyAlignment="1">
      <alignment vertical="center"/>
    </xf>
    <xf numFmtId="0" fontId="92" fillId="5" borderId="0" xfId="37" applyFont="1" applyFill="1" applyAlignment="1">
      <alignment horizontal="right"/>
    </xf>
    <xf numFmtId="0" fontId="8" fillId="5" borderId="34" xfId="37" applyFill="1" applyBorder="1"/>
    <xf numFmtId="0" fontId="9" fillId="5" borderId="0" xfId="37" applyFont="1" applyFill="1"/>
    <xf numFmtId="0" fontId="8" fillId="5" borderId="19" xfId="37" applyFill="1" applyBorder="1"/>
    <xf numFmtId="0" fontId="99" fillId="0" borderId="0" xfId="0" applyFont="1" applyAlignment="1">
      <alignment vertical="center"/>
    </xf>
    <xf numFmtId="0" fontId="124" fillId="5" borderId="0" xfId="15" applyFont="1" applyFill="1" applyAlignment="1" applyProtection="1">
      <alignment wrapText="1"/>
      <protection hidden="1"/>
    </xf>
    <xf numFmtId="0" fontId="0" fillId="5" borderId="143" xfId="0" applyFill="1" applyBorder="1"/>
    <xf numFmtId="0" fontId="9" fillId="5" borderId="0" xfId="0" applyFont="1" applyFill="1"/>
    <xf numFmtId="0" fontId="13" fillId="0" borderId="0" xfId="37" applyFont="1"/>
    <xf numFmtId="0" fontId="129" fillId="0" borderId="0" xfId="37" applyFont="1"/>
    <xf numFmtId="0" fontId="9" fillId="0" borderId="0" xfId="37" applyFont="1"/>
    <xf numFmtId="0" fontId="126" fillId="0" borderId="0" xfId="37" applyFont="1" applyAlignment="1">
      <alignment wrapText="1"/>
    </xf>
    <xf numFmtId="0" fontId="89" fillId="0" borderId="0" xfId="44" applyFont="1" applyAlignment="1">
      <alignment vertical="center"/>
    </xf>
    <xf numFmtId="0" fontId="80" fillId="5" borderId="0" xfId="16" applyFont="1" applyFill="1" applyAlignment="1" applyProtection="1">
      <alignment vertical="center"/>
      <protection hidden="1"/>
    </xf>
    <xf numFmtId="0" fontId="104" fillId="8" borderId="0" xfId="48" applyFont="1" applyFill="1" applyAlignment="1">
      <alignment vertical="center"/>
    </xf>
    <xf numFmtId="0" fontId="45" fillId="8" borderId="34" xfId="18" applyFont="1" applyFill="1" applyBorder="1"/>
    <xf numFmtId="0" fontId="104" fillId="8" borderId="17" xfId="18" applyFont="1" applyFill="1" applyBorder="1"/>
    <xf numFmtId="0" fontId="62" fillId="8" borderId="0" xfId="18" applyFont="1" applyFill="1"/>
    <xf numFmtId="0" fontId="130" fillId="8" borderId="0" xfId="18" applyFont="1" applyFill="1" applyAlignment="1">
      <alignment horizontal="left"/>
    </xf>
    <xf numFmtId="0" fontId="8" fillId="0" borderId="17" xfId="18" applyBorder="1"/>
    <xf numFmtId="0" fontId="10" fillId="0" borderId="34" xfId="18" applyFont="1" applyBorder="1"/>
    <xf numFmtId="0" fontId="8" fillId="5" borderId="0" xfId="0" applyFont="1" applyFill="1"/>
    <xf numFmtId="0" fontId="44" fillId="0" borderId="0" xfId="15" applyFont="1" applyAlignment="1">
      <alignment vertical="center"/>
    </xf>
    <xf numFmtId="175" fontId="18" fillId="0" borderId="0" xfId="53" applyFont="1"/>
    <xf numFmtId="0" fontId="80" fillId="0" borderId="0" xfId="16" applyFont="1" applyAlignment="1" applyProtection="1">
      <alignment vertical="center"/>
      <protection hidden="1"/>
    </xf>
    <xf numFmtId="0" fontId="80" fillId="0" borderId="0" xfId="16" applyFont="1" applyAlignment="1" applyProtection="1">
      <alignment horizontal="center" vertical="center"/>
      <protection hidden="1"/>
    </xf>
    <xf numFmtId="0" fontId="0" fillId="32" borderId="0" xfId="0" applyFill="1"/>
    <xf numFmtId="0" fontId="0" fillId="0" borderId="34" xfId="0" applyBorder="1"/>
    <xf numFmtId="0" fontId="9" fillId="32" borderId="17" xfId="0" applyFont="1" applyFill="1" applyBorder="1"/>
    <xf numFmtId="0" fontId="38" fillId="32" borderId="0" xfId="0" applyFont="1" applyFill="1"/>
    <xf numFmtId="0" fontId="0" fillId="32" borderId="34" xfId="0" applyFill="1" applyBorder="1"/>
    <xf numFmtId="0" fontId="0" fillId="32" borderId="17" xfId="0" applyFill="1" applyBorder="1"/>
    <xf numFmtId="0" fontId="36" fillId="32" borderId="0" xfId="0" applyFont="1" applyFill="1"/>
    <xf numFmtId="14" fontId="136" fillId="0" borderId="3" xfId="15" applyNumberFormat="1" applyFont="1" applyBorder="1" applyAlignment="1" applyProtection="1">
      <alignment horizontal="center"/>
      <protection locked="0"/>
    </xf>
    <xf numFmtId="0" fontId="136" fillId="0" borderId="8" xfId="15" applyFont="1" applyBorder="1" applyAlignment="1">
      <alignment horizontal="left" indent="1"/>
    </xf>
    <xf numFmtId="0" fontId="9" fillId="0" borderId="17" xfId="0" applyFont="1" applyBorder="1"/>
    <xf numFmtId="0" fontId="9" fillId="5" borderId="17" xfId="0" applyFont="1" applyFill="1" applyBorder="1"/>
    <xf numFmtId="0" fontId="13" fillId="5" borderId="0" xfId="0" applyFont="1" applyFill="1"/>
    <xf numFmtId="0" fontId="129" fillId="5" borderId="17" xfId="0" applyFont="1" applyFill="1" applyBorder="1"/>
    <xf numFmtId="0" fontId="137" fillId="5" borderId="0" xfId="50" applyFont="1" applyFill="1" applyBorder="1"/>
    <xf numFmtId="0" fontId="36" fillId="5" borderId="17" xfId="0" applyFont="1" applyFill="1" applyBorder="1"/>
    <xf numFmtId="0" fontId="36" fillId="5" borderId="0" xfId="0" applyFont="1" applyFill="1"/>
    <xf numFmtId="0" fontId="77" fillId="5" borderId="0" xfId="0" applyFont="1" applyFill="1"/>
    <xf numFmtId="0" fontId="13" fillId="5" borderId="17" xfId="0" applyFont="1" applyFill="1" applyBorder="1"/>
    <xf numFmtId="0" fontId="100" fillId="5" borderId="17" xfId="0" applyFont="1" applyFill="1" applyBorder="1"/>
    <xf numFmtId="0" fontId="17" fillId="5" borderId="17" xfId="0" applyFont="1" applyFill="1" applyBorder="1"/>
    <xf numFmtId="14" fontId="112" fillId="5" borderId="34" xfId="15" applyNumberFormat="1" applyFont="1" applyFill="1" applyBorder="1" applyAlignment="1" applyProtection="1">
      <alignment horizontal="left" indent="1"/>
      <protection locked="0"/>
    </xf>
    <xf numFmtId="0" fontId="135" fillId="5" borderId="128" xfId="15" applyFont="1" applyFill="1" applyBorder="1" applyAlignment="1">
      <alignment horizontal="right" indent="1"/>
    </xf>
    <xf numFmtId="14" fontId="112" fillId="5" borderId="3" xfId="15" applyNumberFormat="1" applyFont="1" applyFill="1" applyBorder="1" applyAlignment="1" applyProtection="1">
      <alignment horizontal="left" indent="1"/>
      <protection locked="0"/>
    </xf>
    <xf numFmtId="0" fontId="38" fillId="5" borderId="0" xfId="0" applyFont="1" applyFill="1"/>
    <xf numFmtId="0" fontId="8" fillId="5" borderId="17" xfId="0" applyFont="1" applyFill="1" applyBorder="1"/>
    <xf numFmtId="0" fontId="135" fillId="5" borderId="17" xfId="15" applyFont="1" applyFill="1" applyBorder="1" applyAlignment="1">
      <alignment horizontal="right" indent="1"/>
    </xf>
    <xf numFmtId="14" fontId="112" fillId="5" borderId="0" xfId="15" applyNumberFormat="1" applyFont="1" applyFill="1" applyAlignment="1" applyProtection="1">
      <alignment horizontal="left" indent="1"/>
      <protection locked="0"/>
    </xf>
    <xf numFmtId="0" fontId="18" fillId="5" borderId="17" xfId="0" applyFont="1" applyFill="1" applyBorder="1"/>
    <xf numFmtId="14" fontId="132" fillId="5" borderId="3" xfId="15" applyNumberFormat="1" applyFont="1" applyFill="1" applyBorder="1" applyAlignment="1" applyProtection="1">
      <alignment horizontal="center"/>
      <protection locked="0"/>
    </xf>
    <xf numFmtId="0" fontId="8" fillId="5" borderId="17" xfId="0" applyFont="1" applyFill="1" applyBorder="1" applyAlignment="1">
      <alignment horizontal="left" indent="1"/>
    </xf>
    <xf numFmtId="14" fontId="132" fillId="5" borderId="0" xfId="15" applyNumberFormat="1" applyFont="1" applyFill="1" applyAlignment="1" applyProtection="1">
      <alignment horizontal="center"/>
      <protection locked="0"/>
    </xf>
    <xf numFmtId="0" fontId="38" fillId="5" borderId="0" xfId="0" applyFont="1" applyFill="1" applyAlignment="1">
      <alignment horizontal="center"/>
    </xf>
    <xf numFmtId="14" fontId="112" fillId="5" borderId="17" xfId="15" applyNumberFormat="1" applyFont="1" applyFill="1" applyBorder="1" applyAlignment="1" applyProtection="1">
      <alignment horizontal="center"/>
      <protection locked="0"/>
    </xf>
    <xf numFmtId="14" fontId="112" fillId="5" borderId="0" xfId="15" applyNumberFormat="1" applyFont="1" applyFill="1" applyAlignment="1" applyProtection="1">
      <alignment horizontal="center"/>
      <protection locked="0"/>
    </xf>
    <xf numFmtId="0" fontId="20" fillId="5" borderId="0" xfId="0" applyFont="1" applyFill="1"/>
    <xf numFmtId="0" fontId="112" fillId="0" borderId="166" xfId="15" applyFont="1" applyBorder="1" applyAlignment="1" applyProtection="1">
      <alignment horizontal="left" indent="1"/>
      <protection locked="0"/>
    </xf>
    <xf numFmtId="0" fontId="135" fillId="0" borderId="0" xfId="15" applyFont="1" applyAlignment="1">
      <alignment horizontal="right" indent="1"/>
    </xf>
    <xf numFmtId="14" fontId="114" fillId="0" borderId="0" xfId="15" applyNumberFormat="1" applyFont="1" applyAlignment="1" applyProtection="1">
      <alignment horizontal="left" indent="1"/>
      <protection locked="0"/>
    </xf>
    <xf numFmtId="0" fontId="114" fillId="0" borderId="0" xfId="15" applyFont="1" applyAlignment="1" applyProtection="1">
      <alignment horizontal="left" indent="1"/>
      <protection locked="0"/>
    </xf>
    <xf numFmtId="14" fontId="114" fillId="5" borderId="3" xfId="15" applyNumberFormat="1" applyFont="1" applyFill="1" applyBorder="1" applyProtection="1">
      <protection locked="0"/>
    </xf>
    <xf numFmtId="14" fontId="114" fillId="5" borderId="0" xfId="15" applyNumberFormat="1" applyFont="1" applyFill="1" applyProtection="1">
      <protection locked="0"/>
    </xf>
    <xf numFmtId="0" fontId="8" fillId="5" borderId="3" xfId="37" applyFill="1" applyBorder="1"/>
    <xf numFmtId="0" fontId="77" fillId="5" borderId="8" xfId="37" applyFont="1" applyFill="1" applyBorder="1" applyAlignment="1">
      <alignment horizontal="center"/>
    </xf>
    <xf numFmtId="0" fontId="8" fillId="5" borderId="6" xfId="37" applyFill="1" applyBorder="1"/>
    <xf numFmtId="0" fontId="77" fillId="5" borderId="10" xfId="37" applyFont="1" applyFill="1" applyBorder="1" applyAlignment="1">
      <alignment horizontal="center"/>
    </xf>
    <xf numFmtId="0" fontId="8" fillId="5" borderId="11" xfId="37" applyFill="1" applyBorder="1"/>
    <xf numFmtId="0" fontId="8" fillId="5" borderId="12" xfId="37" applyFill="1" applyBorder="1"/>
    <xf numFmtId="0" fontId="77" fillId="5" borderId="46" xfId="37" applyFont="1" applyFill="1" applyBorder="1" applyAlignment="1">
      <alignment horizontal="center"/>
    </xf>
    <xf numFmtId="0" fontId="8" fillId="5" borderId="14" xfId="37" applyFill="1" applyBorder="1"/>
    <xf numFmtId="0" fontId="8" fillId="5" borderId="51" xfId="37" applyFill="1" applyBorder="1"/>
    <xf numFmtId="0" fontId="9" fillId="7" borderId="146" xfId="37" applyFont="1" applyFill="1" applyBorder="1" applyAlignment="1">
      <alignment horizontal="center"/>
    </xf>
    <xf numFmtId="0" fontId="9" fillId="7" borderId="145" xfId="37" applyFont="1" applyFill="1" applyBorder="1" applyAlignment="1">
      <alignment horizontal="center"/>
    </xf>
    <xf numFmtId="0" fontId="9" fillId="7" borderId="142" xfId="37" applyFont="1" applyFill="1" applyBorder="1" applyAlignment="1">
      <alignment horizontal="center"/>
    </xf>
    <xf numFmtId="0" fontId="13" fillId="5" borderId="17" xfId="37" applyFont="1" applyFill="1" applyBorder="1"/>
    <xf numFmtId="0" fontId="129" fillId="5" borderId="17" xfId="37" applyFont="1" applyFill="1" applyBorder="1"/>
    <xf numFmtId="0" fontId="9" fillId="5" borderId="17" xfId="37" applyFont="1" applyFill="1" applyBorder="1"/>
    <xf numFmtId="0" fontId="58" fillId="5" borderId="17" xfId="37" applyFont="1" applyFill="1" applyBorder="1"/>
    <xf numFmtId="0" fontId="8" fillId="5" borderId="0" xfId="37" applyFill="1" applyAlignment="1">
      <alignment horizontal="center"/>
    </xf>
    <xf numFmtId="0" fontId="8" fillId="5" borderId="34" xfId="37" applyFill="1" applyBorder="1" applyAlignment="1">
      <alignment horizontal="center"/>
    </xf>
    <xf numFmtId="0" fontId="8" fillId="5" borderId="17" xfId="37" applyFill="1" applyBorder="1" applyAlignment="1">
      <alignment horizontal="left" indent="1"/>
    </xf>
    <xf numFmtId="0" fontId="34" fillId="5" borderId="118" xfId="0" applyFont="1" applyFill="1" applyBorder="1"/>
    <xf numFmtId="0" fontId="34" fillId="5" borderId="17" xfId="0" applyFont="1" applyFill="1" applyBorder="1"/>
    <xf numFmtId="0" fontId="34" fillId="5" borderId="0" xfId="0" applyFont="1" applyFill="1"/>
    <xf numFmtId="0" fontId="139" fillId="5" borderId="143" xfId="0" applyFont="1" applyFill="1" applyBorder="1"/>
    <xf numFmtId="0" fontId="140" fillId="5" borderId="118" xfId="0" applyFont="1" applyFill="1" applyBorder="1"/>
    <xf numFmtId="0" fontId="34" fillId="0" borderId="22" xfId="15" applyFont="1" applyBorder="1" applyProtection="1">
      <protection hidden="1"/>
    </xf>
    <xf numFmtId="0" fontId="69" fillId="0" borderId="0" xfId="0" applyFont="1" applyAlignment="1" applyProtection="1">
      <alignment wrapText="1"/>
      <protection locked="0"/>
    </xf>
    <xf numFmtId="0" fontId="69" fillId="0" borderId="134" xfId="0" applyFont="1" applyBorder="1" applyAlignment="1" applyProtection="1">
      <alignment wrapText="1"/>
      <protection locked="0"/>
    </xf>
    <xf numFmtId="0" fontId="11" fillId="0" borderId="0" xfId="15" applyFont="1" applyAlignment="1" applyProtection="1">
      <alignment horizontal="center"/>
      <protection locked="0"/>
    </xf>
    <xf numFmtId="0" fontId="133" fillId="0" borderId="0" xfId="54" applyFont="1"/>
    <xf numFmtId="0" fontId="104" fillId="0" borderId="0" xfId="15" applyFont="1" applyProtection="1">
      <protection hidden="1"/>
    </xf>
    <xf numFmtId="0" fontId="8" fillId="0" borderId="0" xfId="15" applyAlignment="1" applyProtection="1">
      <alignment horizontal="left" indent="1"/>
      <protection hidden="1"/>
    </xf>
    <xf numFmtId="0" fontId="109" fillId="0" borderId="0" xfId="15" applyFont="1" applyAlignment="1" applyProtection="1">
      <alignment vertical="center"/>
      <protection hidden="1"/>
    </xf>
    <xf numFmtId="0" fontId="106" fillId="0" borderId="0" xfId="15" applyFont="1" applyAlignment="1" applyProtection="1">
      <alignment vertical="center"/>
      <protection hidden="1"/>
    </xf>
    <xf numFmtId="0" fontId="106" fillId="0" borderId="17" xfId="15" applyFont="1" applyBorder="1" applyAlignment="1" applyProtection="1">
      <alignment horizontal="center" vertical="center"/>
      <protection hidden="1"/>
    </xf>
    <xf numFmtId="0" fontId="106" fillId="0" borderId="0" xfId="15" applyFont="1" applyAlignment="1" applyProtection="1">
      <alignment horizontal="center" vertical="center"/>
      <protection hidden="1"/>
    </xf>
    <xf numFmtId="0" fontId="106" fillId="0" borderId="34" xfId="15" applyFont="1" applyBorder="1" applyAlignment="1" applyProtection="1">
      <alignment horizontal="center" vertical="center"/>
      <protection hidden="1"/>
    </xf>
    <xf numFmtId="0" fontId="8" fillId="0" borderId="143" xfId="15" applyBorder="1" applyProtection="1">
      <protection hidden="1"/>
    </xf>
    <xf numFmtId="0" fontId="8" fillId="0" borderId="118" xfId="15" applyBorder="1" applyProtection="1">
      <protection hidden="1"/>
    </xf>
    <xf numFmtId="0" fontId="8" fillId="0" borderId="118" xfId="15" applyBorder="1" applyAlignment="1" applyProtection="1">
      <alignment horizontal="center"/>
      <protection hidden="1"/>
    </xf>
    <xf numFmtId="0" fontId="8" fillId="0" borderId="119" xfId="15" applyBorder="1" applyProtection="1">
      <protection hidden="1"/>
    </xf>
    <xf numFmtId="0" fontId="8" fillId="0" borderId="17" xfId="15" applyBorder="1" applyAlignment="1" applyProtection="1">
      <alignment horizontal="center"/>
      <protection hidden="1"/>
    </xf>
    <xf numFmtId="0" fontId="142" fillId="5" borderId="155" xfId="15" applyFont="1" applyFill="1" applyBorder="1" applyAlignment="1" applyProtection="1">
      <alignment horizontal="right" indent="1"/>
      <protection hidden="1"/>
    </xf>
    <xf numFmtId="0" fontId="113" fillId="0" borderId="34" xfId="15" applyFont="1" applyBorder="1" applyAlignment="1" applyProtection="1">
      <alignment horizontal="right"/>
      <protection hidden="1"/>
    </xf>
    <xf numFmtId="0" fontId="108" fillId="0" borderId="0" xfId="15" applyFont="1" applyProtection="1">
      <protection hidden="1"/>
    </xf>
    <xf numFmtId="0" fontId="13" fillId="0" borderId="0" xfId="15" applyFont="1" applyAlignment="1" applyProtection="1">
      <alignment vertical="center" wrapText="1"/>
      <protection hidden="1"/>
    </xf>
    <xf numFmtId="0" fontId="8" fillId="0" borderId="157" xfId="15" applyBorder="1" applyProtection="1">
      <protection hidden="1"/>
    </xf>
    <xf numFmtId="0" fontId="36" fillId="0" borderId="165" xfId="15" applyFont="1" applyBorder="1" applyProtection="1">
      <protection hidden="1"/>
    </xf>
    <xf numFmtId="0" fontId="119" fillId="0" borderId="17" xfId="15" applyFont="1" applyBorder="1" applyAlignment="1" applyProtection="1">
      <alignment vertical="center"/>
      <protection hidden="1"/>
    </xf>
    <xf numFmtId="0" fontId="8" fillId="0" borderId="167" xfId="15" applyBorder="1" applyAlignment="1" applyProtection="1">
      <alignment horizontal="center"/>
      <protection hidden="1"/>
    </xf>
    <xf numFmtId="0" fontId="113" fillId="0" borderId="169" xfId="15" applyFont="1" applyBorder="1" applyAlignment="1" applyProtection="1">
      <alignment horizontal="right"/>
      <protection hidden="1"/>
    </xf>
    <xf numFmtId="0" fontId="119" fillId="0" borderId="18" xfId="15" applyFont="1" applyBorder="1" applyAlignment="1" applyProtection="1">
      <alignment vertical="center"/>
      <protection hidden="1"/>
    </xf>
    <xf numFmtId="0" fontId="36" fillId="0" borderId="19" xfId="15" applyFont="1" applyBorder="1" applyProtection="1">
      <protection hidden="1"/>
    </xf>
    <xf numFmtId="0" fontId="8" fillId="0" borderId="128" xfId="15" applyBorder="1" applyAlignment="1" applyProtection="1">
      <alignment horizontal="center"/>
      <protection hidden="1"/>
    </xf>
    <xf numFmtId="0" fontId="142" fillId="5" borderId="168" xfId="15" applyFont="1" applyFill="1" applyBorder="1" applyAlignment="1" applyProtection="1">
      <alignment horizontal="right" indent="1"/>
      <protection hidden="1"/>
    </xf>
    <xf numFmtId="0" fontId="113" fillId="0" borderId="153" xfId="15" applyFont="1" applyBorder="1" applyAlignment="1" applyProtection="1">
      <alignment horizontal="right"/>
      <protection hidden="1"/>
    </xf>
    <xf numFmtId="0" fontId="146" fillId="8" borderId="146" xfId="15" applyFont="1" applyFill="1" applyBorder="1" applyAlignment="1" applyProtection="1">
      <alignment horizontal="centerContinuous" vertical="center"/>
      <protection hidden="1"/>
    </xf>
    <xf numFmtId="0" fontId="106" fillId="8" borderId="144" xfId="15" applyFont="1" applyFill="1" applyBorder="1" applyAlignment="1" applyProtection="1">
      <alignment horizontal="centerContinuous" vertical="center"/>
      <protection hidden="1"/>
    </xf>
    <xf numFmtId="0" fontId="106" fillId="8" borderId="145" xfId="15" applyFont="1" applyFill="1" applyBorder="1" applyAlignment="1" applyProtection="1">
      <alignment horizontal="centerContinuous" vertical="center"/>
      <protection hidden="1"/>
    </xf>
    <xf numFmtId="0" fontId="123" fillId="13" borderId="31" xfId="50" applyFont="1" applyFill="1" applyBorder="1" applyAlignment="1" applyProtection="1">
      <alignment horizontal="center" vertical="center"/>
      <protection hidden="1"/>
    </xf>
    <xf numFmtId="0" fontId="114" fillId="0" borderId="153" xfId="15" applyFont="1" applyBorder="1" applyProtection="1">
      <protection hidden="1"/>
    </xf>
    <xf numFmtId="0" fontId="114" fillId="0" borderId="0" xfId="15" applyFont="1" applyProtection="1">
      <protection hidden="1"/>
    </xf>
    <xf numFmtId="0" fontId="115" fillId="0" borderId="153" xfId="15" applyFont="1" applyBorder="1" applyAlignment="1" applyProtection="1">
      <alignment horizontal="left"/>
      <protection hidden="1"/>
    </xf>
    <xf numFmtId="0" fontId="148" fillId="0" borderId="129" xfId="15" applyFont="1" applyBorder="1" applyAlignment="1" applyProtection="1">
      <alignment horizontal="left"/>
      <protection hidden="1"/>
    </xf>
    <xf numFmtId="0" fontId="149" fillId="30" borderId="129" xfId="15" applyFont="1" applyFill="1" applyBorder="1" applyAlignment="1" applyProtection="1">
      <alignment horizontal="left"/>
      <protection hidden="1"/>
    </xf>
    <xf numFmtId="0" fontId="150" fillId="0" borderId="0" xfId="15" applyFont="1" applyAlignment="1" applyProtection="1">
      <alignment horizontal="center"/>
      <protection hidden="1"/>
    </xf>
    <xf numFmtId="0" fontId="149" fillId="0" borderId="129" xfId="15" applyFont="1" applyBorder="1" applyAlignment="1" applyProtection="1">
      <alignment horizontal="left"/>
      <protection hidden="1"/>
    </xf>
    <xf numFmtId="0" fontId="123" fillId="0" borderId="0" xfId="50" applyFont="1" applyFill="1" applyBorder="1" applyAlignment="1" applyProtection="1">
      <alignment vertical="center"/>
      <protection hidden="1"/>
    </xf>
    <xf numFmtId="14" fontId="115" fillId="0" borderId="153" xfId="15" applyNumberFormat="1" applyFont="1" applyBorder="1" applyAlignment="1" applyProtection="1">
      <alignment horizontal="left"/>
      <protection hidden="1"/>
    </xf>
    <xf numFmtId="0" fontId="104" fillId="0" borderId="17" xfId="15" applyFont="1" applyBorder="1" applyAlignment="1" applyProtection="1">
      <alignment horizontal="center" vertical="center" wrapText="1"/>
      <protection hidden="1"/>
    </xf>
    <xf numFmtId="0" fontId="149" fillId="0" borderId="129" xfId="50" applyFont="1" applyFill="1" applyBorder="1" applyProtection="1">
      <protection hidden="1"/>
    </xf>
    <xf numFmtId="0" fontId="151" fillId="30" borderId="129" xfId="50" applyFont="1" applyFill="1" applyBorder="1" applyAlignment="1" applyProtection="1">
      <alignment horizontal="left"/>
      <protection hidden="1"/>
    </xf>
    <xf numFmtId="0" fontId="150" fillId="0" borderId="0" xfId="15" applyFont="1" applyAlignment="1" applyProtection="1">
      <alignment horizontal="center" wrapText="1"/>
      <protection hidden="1"/>
    </xf>
    <xf numFmtId="0" fontId="149" fillId="30" borderId="129" xfId="50" applyFont="1" applyFill="1" applyBorder="1" applyAlignment="1" applyProtection="1">
      <alignment horizontal="left"/>
      <protection hidden="1"/>
    </xf>
    <xf numFmtId="0" fontId="103" fillId="0" borderId="34" xfId="15" applyFont="1" applyBorder="1" applyProtection="1">
      <protection hidden="1"/>
    </xf>
    <xf numFmtId="0" fontId="8" fillId="0" borderId="157" xfId="15" applyBorder="1" applyAlignment="1" applyProtection="1">
      <alignment horizontal="center"/>
      <protection hidden="1"/>
    </xf>
    <xf numFmtId="0" fontId="114" fillId="0" borderId="156" xfId="15" applyFont="1" applyBorder="1" applyProtection="1">
      <protection hidden="1"/>
    </xf>
    <xf numFmtId="0" fontId="116" fillId="0" borderId="34" xfId="50" quotePrefix="1" applyFont="1" applyBorder="1" applyAlignment="1" applyProtection="1">
      <alignment horizontal="left"/>
      <protection hidden="1"/>
    </xf>
    <xf numFmtId="0" fontId="149" fillId="0" borderId="138" xfId="50" applyFont="1" applyFill="1" applyBorder="1" applyProtection="1">
      <protection hidden="1"/>
    </xf>
    <xf numFmtId="0" fontId="114" fillId="0" borderId="34" xfId="15" applyFont="1" applyBorder="1" applyProtection="1">
      <protection hidden="1"/>
    </xf>
    <xf numFmtId="0" fontId="105" fillId="0" borderId="17" xfId="15" applyFont="1" applyBorder="1" applyAlignment="1" applyProtection="1">
      <alignment horizontal="center" vertical="center"/>
      <protection hidden="1"/>
    </xf>
    <xf numFmtId="0" fontId="112" fillId="0" borderId="34" xfId="15" applyFont="1" applyBorder="1" applyAlignment="1" applyProtection="1">
      <alignment horizontal="center" vertical="center"/>
      <protection hidden="1"/>
    </xf>
    <xf numFmtId="0" fontId="102" fillId="0" borderId="17" xfId="15" applyFont="1" applyBorder="1" applyAlignment="1" applyProtection="1">
      <alignment horizontal="right" vertical="center"/>
      <protection hidden="1"/>
    </xf>
    <xf numFmtId="0" fontId="114" fillId="0" borderId="34" xfId="15" applyFont="1" applyBorder="1" applyAlignment="1" applyProtection="1">
      <alignment horizontal="left"/>
      <protection hidden="1"/>
    </xf>
    <xf numFmtId="0" fontId="13" fillId="0" borderId="0" xfId="15" applyFont="1" applyAlignment="1" applyProtection="1">
      <alignment horizontal="left" vertical="center" wrapText="1" indent="1"/>
      <protection hidden="1"/>
    </xf>
    <xf numFmtId="0" fontId="8" fillId="0" borderId="18" xfId="15" applyBorder="1" applyAlignment="1" applyProtection="1">
      <alignment horizontal="right"/>
      <protection hidden="1"/>
    </xf>
    <xf numFmtId="0" fontId="8" fillId="5" borderId="131" xfId="15" applyFill="1" applyBorder="1" applyProtection="1">
      <protection hidden="1"/>
    </xf>
    <xf numFmtId="0" fontId="114" fillId="0" borderId="19" xfId="15" applyFont="1" applyBorder="1" applyAlignment="1" applyProtection="1">
      <alignment horizontal="left"/>
      <protection hidden="1"/>
    </xf>
    <xf numFmtId="0" fontId="149" fillId="0" borderId="159" xfId="15" applyFont="1" applyBorder="1" applyAlignment="1" applyProtection="1">
      <alignment horizontal="left"/>
      <protection hidden="1"/>
    </xf>
    <xf numFmtId="0" fontId="153" fillId="0" borderId="0" xfId="15" applyFont="1" applyAlignment="1" applyProtection="1">
      <alignment horizontal="center"/>
      <protection hidden="1"/>
    </xf>
    <xf numFmtId="0" fontId="150" fillId="0" borderId="0" xfId="15" applyFont="1" applyProtection="1">
      <protection hidden="1"/>
    </xf>
    <xf numFmtId="0" fontId="147" fillId="0" borderId="0" xfId="15" applyFont="1" applyAlignment="1" applyProtection="1">
      <alignment horizontal="center"/>
      <protection hidden="1"/>
    </xf>
    <xf numFmtId="0" fontId="149" fillId="0" borderId="0" xfId="15" applyFont="1" applyAlignment="1" applyProtection="1">
      <alignment horizontal="left"/>
      <protection hidden="1"/>
    </xf>
    <xf numFmtId="0" fontId="27" fillId="0" borderId="0" xfId="15" applyFont="1" applyProtection="1">
      <protection hidden="1"/>
    </xf>
    <xf numFmtId="0" fontId="8" fillId="0" borderId="131" xfId="15" applyBorder="1" applyProtection="1">
      <protection hidden="1"/>
    </xf>
    <xf numFmtId="0" fontId="8" fillId="0" borderId="131" xfId="15" applyBorder="1" applyAlignment="1" applyProtection="1">
      <alignment horizontal="center"/>
      <protection hidden="1"/>
    </xf>
    <xf numFmtId="0" fontId="103" fillId="0" borderId="19" xfId="15" applyFont="1" applyBorder="1" applyProtection="1">
      <protection hidden="1"/>
    </xf>
    <xf numFmtId="0" fontId="102" fillId="0" borderId="0" xfId="15" applyFont="1" applyAlignment="1" applyProtection="1">
      <alignment horizontal="right"/>
      <protection hidden="1"/>
    </xf>
    <xf numFmtId="0" fontId="111" fillId="0" borderId="0" xfId="15" applyFont="1" applyProtection="1">
      <protection hidden="1"/>
    </xf>
    <xf numFmtId="0" fontId="111" fillId="0" borderId="0" xfId="15" applyFont="1" applyAlignment="1" applyProtection="1">
      <alignment horizontal="center"/>
      <protection hidden="1"/>
    </xf>
    <xf numFmtId="0" fontId="110" fillId="0" borderId="0" xfId="15" applyFont="1" applyAlignment="1" applyProtection="1">
      <alignment horizontal="left"/>
      <protection hidden="1"/>
    </xf>
    <xf numFmtId="0" fontId="101" fillId="0" borderId="0" xfId="15" applyFont="1" applyAlignment="1" applyProtection="1">
      <alignment vertical="top" wrapText="1"/>
      <protection hidden="1"/>
    </xf>
    <xf numFmtId="0" fontId="107" fillId="0" borderId="0" xfId="15" applyFont="1" applyAlignment="1" applyProtection="1">
      <alignment horizontal="left"/>
      <protection hidden="1"/>
    </xf>
    <xf numFmtId="0" fontId="8" fillId="0" borderId="0" xfId="0" applyFont="1" applyAlignment="1">
      <alignment vertical="center"/>
    </xf>
    <xf numFmtId="0" fontId="142" fillId="5" borderId="129" xfId="15" applyFont="1" applyFill="1" applyBorder="1" applyAlignment="1" applyProtection="1">
      <alignment horizontal="left" indent="1"/>
      <protection locked="0" hidden="1"/>
    </xf>
    <xf numFmtId="14" fontId="142" fillId="5" borderId="129" xfId="15" applyNumberFormat="1" applyFont="1" applyFill="1" applyBorder="1" applyAlignment="1" applyProtection="1">
      <alignment horizontal="left" indent="1"/>
      <protection locked="0" hidden="1"/>
    </xf>
    <xf numFmtId="0" fontId="143" fillId="5" borderId="166" xfId="15" applyFont="1" applyFill="1" applyBorder="1" applyAlignment="1" applyProtection="1">
      <alignment horizontal="left" indent="1"/>
      <protection locked="0" hidden="1"/>
    </xf>
    <xf numFmtId="0" fontId="143" fillId="5" borderId="152" xfId="15" applyFont="1" applyFill="1" applyBorder="1" applyAlignment="1" applyProtection="1">
      <alignment horizontal="left" indent="1"/>
      <protection locked="0" hidden="1"/>
    </xf>
    <xf numFmtId="0" fontId="143" fillId="5" borderId="154" xfId="15" applyFont="1" applyFill="1" applyBorder="1" applyAlignment="1" applyProtection="1">
      <alignment horizontal="left" indent="1"/>
      <protection locked="0" hidden="1"/>
    </xf>
    <xf numFmtId="0" fontId="142" fillId="5" borderId="152" xfId="15" applyFont="1" applyFill="1" applyBorder="1" applyAlignment="1" applyProtection="1">
      <alignment horizontal="left" indent="1"/>
      <protection locked="0" hidden="1"/>
    </xf>
    <xf numFmtId="0" fontId="147" fillId="0" borderId="160" xfId="15" applyFont="1" applyBorder="1" applyAlignment="1" applyProtection="1">
      <alignment horizontal="center" wrapText="1"/>
      <protection locked="0" hidden="1"/>
    </xf>
    <xf numFmtId="0" fontId="147" fillId="0" borderId="162" xfId="15" applyFont="1" applyBorder="1" applyAlignment="1" applyProtection="1">
      <alignment horizontal="center" wrapText="1"/>
      <protection locked="0" hidden="1"/>
    </xf>
    <xf numFmtId="0" fontId="147" fillId="0" borderId="161" xfId="15" applyFont="1" applyBorder="1" applyAlignment="1" applyProtection="1">
      <alignment horizontal="center" wrapText="1"/>
      <protection locked="0" hidden="1"/>
    </xf>
    <xf numFmtId="0" fontId="147" fillId="0" borderId="161" xfId="15" applyFont="1" applyBorder="1" applyAlignment="1" applyProtection="1">
      <alignment horizontal="center"/>
      <protection locked="0" hidden="1"/>
    </xf>
    <xf numFmtId="0" fontId="152" fillId="0" borderId="162" xfId="15" applyFont="1" applyBorder="1" applyAlignment="1" applyProtection="1">
      <alignment horizontal="center"/>
      <protection locked="0" hidden="1"/>
    </xf>
    <xf numFmtId="0" fontId="152" fillId="0" borderId="161" xfId="15" applyFont="1" applyBorder="1" applyAlignment="1" applyProtection="1">
      <alignment horizontal="center"/>
      <protection locked="0" hidden="1"/>
    </xf>
    <xf numFmtId="0" fontId="13" fillId="4" borderId="0" xfId="15" applyFont="1" applyFill="1" applyAlignment="1" applyProtection="1">
      <alignment horizontal="center"/>
      <protection locked="0"/>
    </xf>
    <xf numFmtId="0" fontId="98" fillId="17" borderId="118" xfId="37" applyFont="1" applyFill="1" applyBorder="1" applyAlignment="1">
      <alignment horizontal="center" wrapText="1"/>
    </xf>
    <xf numFmtId="0" fontId="92" fillId="10" borderId="142" xfId="54" applyFont="1" applyFill="1" applyBorder="1" applyAlignment="1">
      <alignment horizontal="center" wrapText="1"/>
    </xf>
    <xf numFmtId="0" fontId="8" fillId="0" borderId="0" xfId="0" applyFont="1" applyAlignment="1">
      <alignment horizontal="center" vertical="center" wrapText="1"/>
    </xf>
    <xf numFmtId="0" fontId="154" fillId="0" borderId="0" xfId="0" applyFont="1" applyAlignment="1">
      <alignment vertical="center" wrapText="1"/>
    </xf>
    <xf numFmtId="0" fontId="3" fillId="5" borderId="0" xfId="54" applyFill="1"/>
    <xf numFmtId="0" fontId="42" fillId="5" borderId="0" xfId="54" applyFont="1" applyFill="1"/>
    <xf numFmtId="175" fontId="18" fillId="5" borderId="0" xfId="53" applyFont="1" applyFill="1"/>
    <xf numFmtId="175" fontId="28" fillId="5" borderId="0" xfId="53" applyFont="1" applyFill="1"/>
    <xf numFmtId="0" fontId="92" fillId="5" borderId="3" xfId="54" applyFont="1" applyFill="1" applyBorder="1" applyAlignment="1">
      <alignment horizontal="center" vertical="center"/>
    </xf>
    <xf numFmtId="175" fontId="20" fillId="5" borderId="0" xfId="53" applyFont="1" applyFill="1" applyAlignment="1">
      <alignment horizontal="left"/>
    </xf>
    <xf numFmtId="0" fontId="133" fillId="5" borderId="0" xfId="54" applyFont="1" applyFill="1" applyAlignment="1">
      <alignment horizontal="left"/>
    </xf>
    <xf numFmtId="10" fontId="3" fillId="5" borderId="3" xfId="54" applyNumberFormat="1" applyFill="1" applyBorder="1"/>
    <xf numFmtId="175" fontId="20" fillId="5" borderId="0" xfId="53" applyFont="1" applyFill="1"/>
    <xf numFmtId="0" fontId="133" fillId="5" borderId="0" xfId="54" applyFont="1" applyFill="1" applyAlignment="1">
      <alignment horizontal="left" vertical="top" wrapText="1"/>
    </xf>
    <xf numFmtId="175" fontId="40" fillId="5" borderId="0" xfId="53" applyFont="1" applyFill="1"/>
    <xf numFmtId="0" fontId="95" fillId="5" borderId="13" xfId="19" applyFont="1" applyFill="1" applyBorder="1" applyAlignment="1" applyProtection="1">
      <alignment horizontal="left" wrapText="1"/>
      <protection hidden="1"/>
    </xf>
    <xf numFmtId="0" fontId="95" fillId="5" borderId="13" xfId="19" applyFont="1" applyFill="1" applyBorder="1" applyAlignment="1" applyProtection="1">
      <alignment horizontal="left"/>
      <protection hidden="1"/>
    </xf>
    <xf numFmtId="176" fontId="95" fillId="5" borderId="14" xfId="19" applyNumberFormat="1" applyFont="1" applyFill="1" applyBorder="1" applyAlignment="1" applyProtection="1">
      <alignment horizontal="center"/>
      <protection hidden="1"/>
    </xf>
    <xf numFmtId="175" fontId="95" fillId="5" borderId="3" xfId="55" applyFont="1" applyFill="1" applyBorder="1" applyAlignment="1" applyProtection="1">
      <alignment horizontal="center"/>
      <protection hidden="1"/>
    </xf>
    <xf numFmtId="0" fontId="95" fillId="5" borderId="14" xfId="20" applyFont="1" applyFill="1" applyBorder="1" applyAlignment="1" applyProtection="1">
      <alignment horizontal="center"/>
      <protection hidden="1"/>
    </xf>
    <xf numFmtId="0" fontId="95" fillId="5" borderId="7" xfId="19" applyFont="1" applyFill="1" applyBorder="1" applyAlignment="1" applyProtection="1">
      <alignment horizontal="left"/>
      <protection hidden="1"/>
    </xf>
    <xf numFmtId="176" fontId="95" fillId="5" borderId="3" xfId="19" applyNumberFormat="1" applyFont="1" applyFill="1" applyBorder="1" applyAlignment="1" applyProtection="1">
      <alignment horizontal="center"/>
      <protection hidden="1"/>
    </xf>
    <xf numFmtId="0" fontId="95" fillId="5" borderId="14" xfId="20" applyFont="1" applyFill="1" applyBorder="1" applyAlignment="1" applyProtection="1">
      <alignment horizontal="center" vertical="justify"/>
      <protection hidden="1"/>
    </xf>
    <xf numFmtId="0" fontId="3" fillId="5" borderId="25" xfId="54" applyFill="1" applyBorder="1"/>
    <xf numFmtId="0" fontId="8" fillId="5" borderId="25" xfId="0" applyFont="1" applyFill="1" applyBorder="1" applyAlignment="1">
      <alignment horizontal="center" vertical="center" wrapText="1"/>
    </xf>
    <xf numFmtId="0" fontId="43" fillId="5" borderId="0" xfId="0" applyFont="1" applyFill="1" applyAlignment="1">
      <alignment horizontal="center" vertical="center" wrapText="1"/>
    </xf>
    <xf numFmtId="0" fontId="161" fillId="5" borderId="0" xfId="54" applyFont="1" applyFill="1"/>
    <xf numFmtId="0" fontId="43" fillId="5" borderId="0" xfId="0" quotePrefix="1" applyFont="1" applyFill="1" applyAlignment="1">
      <alignment horizontal="left"/>
    </xf>
    <xf numFmtId="0" fontId="1" fillId="0" borderId="46" xfId="54" applyFont="1" applyBorder="1" applyAlignment="1">
      <alignment wrapText="1"/>
    </xf>
    <xf numFmtId="0" fontId="1" fillId="0" borderId="46" xfId="54" applyFont="1" applyBorder="1"/>
    <xf numFmtId="0" fontId="36" fillId="5" borderId="0" xfId="0" applyFont="1" applyFill="1" applyAlignment="1">
      <alignment horizontal="center" vertical="center"/>
    </xf>
    <xf numFmtId="0" fontId="8" fillId="5" borderId="0" xfId="0" applyFont="1" applyFill="1" applyAlignment="1">
      <alignment horizontal="center" vertical="center"/>
    </xf>
    <xf numFmtId="0" fontId="27" fillId="5" borderId="0" xfId="0" applyFont="1" applyFill="1"/>
    <xf numFmtId="0" fontId="159" fillId="5" borderId="0" xfId="0" applyFont="1" applyFill="1" applyAlignment="1">
      <alignment horizontal="left" vertical="center" indent="4"/>
    </xf>
    <xf numFmtId="0" fontId="13" fillId="5" borderId="0" xfId="15" applyFont="1" applyFill="1" applyAlignment="1" applyProtection="1">
      <alignment horizontal="center"/>
      <protection locked="0"/>
    </xf>
    <xf numFmtId="0" fontId="27" fillId="5" borderId="0" xfId="0" applyFont="1" applyFill="1" applyAlignment="1">
      <alignment horizontal="center"/>
    </xf>
    <xf numFmtId="0" fontId="10" fillId="5" borderId="0" xfId="0" applyFont="1" applyFill="1" applyAlignment="1">
      <alignment vertical="center" wrapText="1"/>
    </xf>
    <xf numFmtId="0" fontId="10" fillId="5" borderId="0" xfId="0" applyFont="1" applyFill="1"/>
    <xf numFmtId="0" fontId="10" fillId="5" borderId="0" xfId="0" applyFont="1" applyFill="1" applyAlignment="1">
      <alignment horizontal="center" vertical="center" wrapText="1"/>
    </xf>
    <xf numFmtId="0" fontId="127" fillId="0" borderId="0" xfId="15" applyFont="1" applyAlignment="1" applyProtection="1">
      <alignment vertical="top" wrapText="1"/>
      <protection hidden="1"/>
    </xf>
    <xf numFmtId="0" fontId="53" fillId="30" borderId="129" xfId="50" quotePrefix="1" applyFill="1" applyBorder="1" applyAlignment="1" applyProtection="1">
      <alignment horizontal="left"/>
      <protection hidden="1"/>
    </xf>
    <xf numFmtId="0" fontId="27" fillId="5" borderId="0" xfId="0" applyFont="1" applyFill="1" applyAlignment="1">
      <alignment horizontal="left"/>
    </xf>
    <xf numFmtId="0" fontId="13" fillId="5" borderId="0" xfId="0" applyFont="1" applyFill="1" applyAlignment="1">
      <alignment vertical="center" wrapText="1"/>
    </xf>
    <xf numFmtId="0" fontId="1" fillId="5" borderId="0" xfId="54" applyFont="1" applyFill="1"/>
    <xf numFmtId="175" fontId="93" fillId="5" borderId="142" xfId="55" applyFont="1" applyFill="1" applyBorder="1" applyAlignment="1">
      <alignment horizontal="center" vertical="center" wrapText="1"/>
    </xf>
    <xf numFmtId="175" fontId="93" fillId="5" borderId="150" xfId="55" applyFont="1" applyFill="1" applyBorder="1" applyAlignment="1">
      <alignment horizontal="center" vertical="center" wrapText="1"/>
    </xf>
    <xf numFmtId="175" fontId="93" fillId="5" borderId="146" xfId="56" applyNumberFormat="1" applyFont="1" applyFill="1" applyBorder="1" applyAlignment="1">
      <alignment horizontal="center" vertical="center" wrapText="1"/>
    </xf>
    <xf numFmtId="0" fontId="92" fillId="5" borderId="142" xfId="54" applyFont="1" applyFill="1" applyBorder="1" applyAlignment="1">
      <alignment horizontal="center"/>
    </xf>
    <xf numFmtId="0" fontId="92" fillId="5" borderId="142" xfId="54" applyFont="1" applyFill="1" applyBorder="1" applyAlignment="1">
      <alignment horizontal="center" wrapText="1"/>
    </xf>
    <xf numFmtId="175" fontId="95" fillId="5" borderId="24" xfId="55" applyFont="1" applyFill="1" applyBorder="1" applyAlignment="1" applyProtection="1">
      <alignment horizontal="center"/>
      <protection hidden="1"/>
    </xf>
    <xf numFmtId="0" fontId="3" fillId="5" borderId="46" xfId="54" applyFill="1" applyBorder="1"/>
    <xf numFmtId="0" fontId="44" fillId="5" borderId="0" xfId="15" applyFont="1" applyFill="1" applyAlignment="1">
      <alignment vertical="center"/>
    </xf>
    <xf numFmtId="0" fontId="8" fillId="5" borderId="0" xfId="15" applyFill="1" applyAlignment="1">
      <alignment vertical="center"/>
    </xf>
    <xf numFmtId="0" fontId="27" fillId="5" borderId="25" xfId="0" applyFont="1" applyFill="1" applyBorder="1" applyAlignment="1">
      <alignment horizontal="center"/>
    </xf>
    <xf numFmtId="0" fontId="43" fillId="5" borderId="0" xfId="0" applyFont="1" applyFill="1"/>
    <xf numFmtId="0" fontId="162" fillId="17" borderId="118" xfId="37" applyFont="1" applyFill="1" applyBorder="1" applyAlignment="1">
      <alignment horizontal="center" wrapText="1"/>
    </xf>
    <xf numFmtId="0" fontId="106" fillId="0" borderId="143" xfId="15" applyFont="1" applyBorder="1" applyAlignment="1" applyProtection="1">
      <alignment horizontal="center" vertical="center"/>
      <protection hidden="1"/>
    </xf>
    <xf numFmtId="0" fontId="106" fillId="0" borderId="118" xfId="15" applyFont="1" applyBorder="1" applyAlignment="1" applyProtection="1">
      <alignment horizontal="center" vertical="center"/>
      <protection hidden="1"/>
    </xf>
    <xf numFmtId="0" fontId="106" fillId="0" borderId="119" xfId="15" applyFont="1" applyBorder="1" applyAlignment="1" applyProtection="1">
      <alignment horizontal="center" vertical="center"/>
      <protection hidden="1"/>
    </xf>
    <xf numFmtId="0" fontId="13" fillId="4" borderId="2" xfId="15" applyFont="1" applyFill="1" applyBorder="1" applyAlignment="1" applyProtection="1">
      <alignment horizontal="center" vertical="center"/>
      <protection locked="0"/>
    </xf>
    <xf numFmtId="0" fontId="13" fillId="4" borderId="0" xfId="15" applyFont="1" applyFill="1" applyAlignment="1" applyProtection="1">
      <alignment horizontal="right" vertical="center"/>
      <protection locked="0"/>
    </xf>
    <xf numFmtId="0" fontId="13" fillId="4" borderId="0" xfId="15" applyFont="1" applyFill="1" applyAlignment="1" applyProtection="1">
      <alignment horizontal="center" vertical="center"/>
      <protection locked="0"/>
    </xf>
    <xf numFmtId="0" fontId="13" fillId="4" borderId="0" xfId="15" quotePrefix="1" applyFont="1" applyFill="1" applyAlignment="1" applyProtection="1">
      <alignment horizontal="left" vertical="center"/>
      <protection locked="0"/>
    </xf>
    <xf numFmtId="0" fontId="13" fillId="4" borderId="25" xfId="15" quotePrefix="1" applyFont="1" applyFill="1" applyBorder="1" applyAlignment="1" applyProtection="1">
      <alignment horizontal="left" vertical="center"/>
      <protection locked="0"/>
    </xf>
    <xf numFmtId="0" fontId="13" fillId="4" borderId="25" xfId="15" applyFont="1" applyFill="1" applyBorder="1" applyAlignment="1" applyProtection="1">
      <alignment horizontal="center" vertical="center"/>
      <protection locked="0"/>
    </xf>
    <xf numFmtId="0" fontId="13" fillId="4" borderId="2" xfId="15" applyFont="1" applyFill="1" applyBorder="1" applyAlignment="1" applyProtection="1">
      <alignment horizontal="left" vertical="center"/>
      <protection locked="0"/>
    </xf>
    <xf numFmtId="0" fontId="13" fillId="4" borderId="2" xfId="15" applyFont="1" applyFill="1" applyBorder="1" applyAlignment="1" applyProtection="1">
      <alignment horizontal="right" vertical="center"/>
      <protection locked="0"/>
    </xf>
    <xf numFmtId="0" fontId="40" fillId="12" borderId="146" xfId="15" applyFont="1" applyFill="1" applyBorder="1" applyAlignment="1">
      <alignment horizontal="center" vertical="center" wrapText="1"/>
    </xf>
    <xf numFmtId="0" fontId="15" fillId="12" borderId="149" xfId="15" applyFont="1" applyFill="1" applyBorder="1" applyAlignment="1">
      <alignment horizontal="center" vertical="center" wrapText="1"/>
    </xf>
    <xf numFmtId="0" fontId="10" fillId="12" borderId="148" xfId="15" applyFont="1" applyFill="1" applyBorder="1" applyAlignment="1">
      <alignment horizontal="center" vertical="center" wrapText="1"/>
    </xf>
    <xf numFmtId="0" fontId="8" fillId="4" borderId="18" xfId="15" applyFill="1" applyBorder="1" applyAlignment="1" applyProtection="1">
      <alignment horizontal="center"/>
      <protection locked="0"/>
    </xf>
    <xf numFmtId="164" fontId="16" fillId="4" borderId="77" xfId="15" applyNumberFormat="1" applyFont="1" applyFill="1" applyBorder="1" applyAlignment="1" applyProtection="1">
      <alignment horizontal="center"/>
      <protection locked="0"/>
    </xf>
    <xf numFmtId="164" fontId="16" fillId="4" borderId="37" xfId="15" applyNumberFormat="1" applyFont="1" applyFill="1" applyBorder="1" applyAlignment="1" applyProtection="1">
      <alignment horizontal="center" vertical="center"/>
      <protection locked="0"/>
    </xf>
    <xf numFmtId="0" fontId="13" fillId="4" borderId="16" xfId="15" applyFont="1" applyFill="1" applyBorder="1" applyAlignment="1" applyProtection="1">
      <alignment horizontal="center" vertical="center"/>
      <protection locked="0"/>
    </xf>
    <xf numFmtId="0" fontId="13" fillId="4" borderId="25" xfId="15" applyFont="1" applyFill="1" applyBorder="1" applyAlignment="1" applyProtection="1">
      <alignment vertical="center"/>
      <protection locked="0"/>
    </xf>
    <xf numFmtId="0" fontId="13" fillId="4" borderId="28" xfId="15" applyFont="1" applyFill="1" applyBorder="1" applyAlignment="1" applyProtection="1">
      <alignment vertical="center"/>
      <protection locked="0"/>
    </xf>
    <xf numFmtId="0" fontId="13" fillId="4" borderId="0" xfId="15" applyFont="1" applyFill="1" applyAlignment="1" applyProtection="1">
      <alignment vertical="center"/>
      <protection locked="0"/>
    </xf>
    <xf numFmtId="0" fontId="13" fillId="4" borderId="20" xfId="15" quotePrefix="1" applyFont="1" applyFill="1" applyBorder="1" applyAlignment="1" applyProtection="1">
      <alignment horizontal="left" vertical="center"/>
      <protection locked="0"/>
    </xf>
    <xf numFmtId="0" fontId="13" fillId="4" borderId="24" xfId="15" quotePrefix="1" applyFont="1" applyFill="1" applyBorder="1" applyAlignment="1" applyProtection="1">
      <alignment horizontal="left" vertical="center"/>
      <protection locked="0"/>
    </xf>
    <xf numFmtId="0" fontId="13" fillId="4" borderId="20" xfId="15" quotePrefix="1" applyFont="1" applyFill="1" applyBorder="1" applyAlignment="1" applyProtection="1">
      <alignment vertical="center"/>
      <protection locked="0"/>
    </xf>
    <xf numFmtId="0" fontId="13" fillId="4" borderId="24" xfId="15" quotePrefix="1" applyFont="1" applyFill="1" applyBorder="1" applyAlignment="1" applyProtection="1">
      <alignment vertical="center"/>
      <protection locked="0"/>
    </xf>
    <xf numFmtId="0" fontId="98" fillId="17" borderId="118" xfId="37" applyFont="1" applyFill="1" applyBorder="1" applyAlignment="1">
      <alignment horizontal="center"/>
    </xf>
    <xf numFmtId="0" fontId="13" fillId="4" borderId="13" xfId="15" applyFont="1" applyFill="1" applyBorder="1" applyAlignment="1" applyProtection="1">
      <alignment horizontal="center" vertical="center"/>
      <protection locked="0"/>
    </xf>
    <xf numFmtId="0" fontId="18" fillId="6" borderId="28" xfId="15" applyFont="1" applyFill="1" applyBorder="1" applyAlignment="1" applyProtection="1">
      <alignment vertical="center"/>
      <protection locked="0"/>
    </xf>
    <xf numFmtId="0" fontId="17" fillId="6" borderId="2" xfId="15" applyFont="1" applyFill="1" applyBorder="1" applyAlignment="1" applyProtection="1">
      <alignment vertical="center"/>
      <protection locked="0"/>
    </xf>
    <xf numFmtId="0" fontId="13" fillId="6" borderId="2" xfId="15" applyFont="1" applyFill="1" applyBorder="1" applyAlignment="1" applyProtection="1">
      <alignment vertical="center"/>
      <protection locked="0"/>
    </xf>
    <xf numFmtId="0" fontId="13" fillId="6" borderId="2" xfId="15" applyFont="1" applyFill="1" applyBorder="1" applyAlignment="1" applyProtection="1">
      <alignment horizontal="center" vertical="center"/>
      <protection locked="0"/>
    </xf>
    <xf numFmtId="0" fontId="13" fillId="6" borderId="7" xfId="15" applyFont="1" applyFill="1" applyBorder="1" applyAlignment="1" applyProtection="1">
      <alignment horizontal="center" vertical="center"/>
      <protection locked="0"/>
    </xf>
    <xf numFmtId="0" fontId="13" fillId="6" borderId="22" xfId="15" applyFont="1" applyFill="1" applyBorder="1" applyAlignment="1" applyProtection="1">
      <alignment horizontal="right" vertical="center"/>
      <protection locked="0"/>
    </xf>
    <xf numFmtId="0" fontId="13" fillId="6" borderId="0" xfId="15" applyFont="1" applyFill="1" applyAlignment="1" applyProtection="1">
      <alignment vertical="center"/>
      <protection locked="0"/>
    </xf>
    <xf numFmtId="0" fontId="163" fillId="6" borderId="21" xfId="15" quotePrefix="1" applyFont="1" applyFill="1" applyBorder="1" applyAlignment="1" applyProtection="1">
      <alignment horizontal="left" vertical="center"/>
      <protection locked="0"/>
    </xf>
    <xf numFmtId="0" fontId="163" fillId="6" borderId="20" xfId="15" applyFont="1" applyFill="1" applyBorder="1" applyAlignment="1" applyProtection="1">
      <alignment vertical="center"/>
      <protection locked="0"/>
    </xf>
    <xf numFmtId="0" fontId="27" fillId="5" borderId="0" xfId="37" applyFont="1" applyFill="1"/>
    <xf numFmtId="0" fontId="137" fillId="5" borderId="17" xfId="50" applyFont="1" applyFill="1" applyBorder="1"/>
    <xf numFmtId="0" fontId="40" fillId="6" borderId="120" xfId="0" applyFont="1" applyFill="1" applyBorder="1" applyAlignment="1" applyProtection="1">
      <alignment horizontal="right" vertical="top" wrapText="1"/>
      <protection hidden="1"/>
    </xf>
    <xf numFmtId="49" fontId="40" fillId="0" borderId="7" xfId="15" applyNumberFormat="1" applyFont="1" applyBorder="1" applyAlignment="1" applyProtection="1">
      <alignment horizontal="center" vertical="center" wrapText="1"/>
      <protection locked="0"/>
    </xf>
    <xf numFmtId="49" fontId="40" fillId="0" borderId="42" xfId="15" applyNumberFormat="1" applyFont="1" applyBorder="1" applyAlignment="1" applyProtection="1">
      <alignment horizontal="center" vertical="center" wrapText="1"/>
      <protection locked="0"/>
    </xf>
    <xf numFmtId="49" fontId="40" fillId="0" borderId="13" xfId="15" applyNumberFormat="1" applyFont="1" applyBorder="1" applyAlignment="1" applyProtection="1">
      <alignment horizontal="center" vertical="center" wrapText="1"/>
      <protection locked="0"/>
    </xf>
    <xf numFmtId="0" fontId="9" fillId="6" borderId="73" xfId="15" applyFont="1" applyFill="1" applyBorder="1" applyAlignment="1" applyProtection="1">
      <alignment horizontal="right" vertical="center" wrapText="1"/>
      <protection hidden="1"/>
    </xf>
    <xf numFmtId="0" fontId="9" fillId="6" borderId="74" xfId="15" applyFont="1" applyFill="1" applyBorder="1" applyAlignment="1" applyProtection="1">
      <alignment horizontal="right" vertical="center" wrapText="1"/>
      <protection hidden="1"/>
    </xf>
    <xf numFmtId="0" fontId="9" fillId="6" borderId="114" xfId="15" applyFont="1" applyFill="1" applyBorder="1" applyAlignment="1" applyProtection="1">
      <alignment horizontal="right" vertical="center" wrapText="1"/>
      <protection hidden="1"/>
    </xf>
    <xf numFmtId="0" fontId="9" fillId="6" borderId="72" xfId="17" applyFont="1" applyFill="1" applyBorder="1" applyAlignment="1" applyProtection="1">
      <alignment horizontal="right" wrapText="1"/>
      <protection hidden="1"/>
    </xf>
    <xf numFmtId="0" fontId="9" fillId="6" borderId="72" xfId="16" applyFont="1" applyFill="1" applyBorder="1" applyAlignment="1" applyProtection="1">
      <alignment horizontal="right"/>
      <protection hidden="1"/>
    </xf>
    <xf numFmtId="0" fontId="69" fillId="0" borderId="25" xfId="0" applyFont="1" applyBorder="1" applyAlignment="1" applyProtection="1">
      <alignment horizontal="left" wrapText="1"/>
      <protection locked="0"/>
    </xf>
    <xf numFmtId="0" fontId="40" fillId="6" borderId="72" xfId="0" applyFont="1" applyFill="1" applyBorder="1" applyAlignment="1" applyProtection="1">
      <alignment horizontal="right" vertical="top" wrapText="1"/>
      <protection hidden="1"/>
    </xf>
    <xf numFmtId="0" fontId="69" fillId="0" borderId="14" xfId="0" applyFont="1" applyBorder="1" applyAlignment="1" applyProtection="1">
      <alignment horizontal="center" wrapText="1"/>
      <protection locked="0"/>
    </xf>
    <xf numFmtId="0" fontId="40" fillId="6" borderId="0" xfId="0" applyFont="1" applyFill="1" applyAlignment="1" applyProtection="1">
      <alignment horizontal="right" wrapText="1"/>
      <protection hidden="1"/>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9" fillId="0" borderId="0" xfId="35" applyFont="1" applyAlignment="1">
      <alignment horizontal="center" vertical="center" wrapText="1"/>
    </xf>
    <xf numFmtId="0" fontId="0" fillId="0" borderId="15" xfId="0" applyBorder="1" applyAlignment="1">
      <alignment horizontal="center" vertical="center" wrapText="1"/>
    </xf>
    <xf numFmtId="0" fontId="9" fillId="6" borderId="72" xfId="15" applyFont="1" applyFill="1" applyBorder="1" applyAlignment="1" applyProtection="1">
      <alignment horizontal="right"/>
      <protection hidden="1"/>
    </xf>
    <xf numFmtId="2" fontId="65" fillId="0" borderId="0" xfId="15" applyNumberFormat="1" applyFont="1" applyAlignment="1" applyProtection="1">
      <alignment horizontal="left"/>
      <protection hidden="1"/>
    </xf>
    <xf numFmtId="0" fontId="40" fillId="11" borderId="76" xfId="15" applyFont="1" applyFill="1" applyBorder="1" applyAlignment="1">
      <alignment horizontal="left"/>
    </xf>
    <xf numFmtId="0" fontId="10" fillId="4" borderId="0" xfId="15" applyFont="1" applyFill="1" applyAlignment="1" applyProtection="1">
      <alignment horizontal="center" vertical="center"/>
      <protection locked="0"/>
    </xf>
    <xf numFmtId="0" fontId="10" fillId="4" borderId="0" xfId="15" applyFont="1" applyFill="1" applyAlignment="1" applyProtection="1">
      <alignment horizontal="center"/>
      <protection locked="0"/>
    </xf>
    <xf numFmtId="164" fontId="16" fillId="4" borderId="50" xfId="15" applyNumberFormat="1" applyFont="1" applyFill="1" applyBorder="1" applyAlignment="1" applyProtection="1">
      <alignment horizontal="center" vertical="center"/>
      <protection locked="0"/>
    </xf>
    <xf numFmtId="0" fontId="13" fillId="6" borderId="26" xfId="15" applyFont="1" applyFill="1" applyBorder="1" applyAlignment="1" applyProtection="1">
      <alignment horizontal="center" vertical="center"/>
      <protection locked="0"/>
    </xf>
    <xf numFmtId="0" fontId="13" fillId="6" borderId="22" xfId="15" applyFont="1" applyFill="1" applyBorder="1" applyAlignment="1" applyProtection="1">
      <alignment horizontal="left" vertical="center"/>
      <protection locked="0"/>
    </xf>
    <xf numFmtId="0" fontId="13" fillId="6" borderId="0" xfId="15" applyFont="1" applyFill="1" applyAlignment="1" applyProtection="1">
      <alignment horizontal="left" vertical="center"/>
      <protection locked="0"/>
    </xf>
    <xf numFmtId="0" fontId="13" fillId="6" borderId="0" xfId="15" applyFont="1" applyFill="1" applyAlignment="1" applyProtection="1">
      <alignment horizontal="center" vertical="center"/>
      <protection locked="0"/>
    </xf>
    <xf numFmtId="0" fontId="40" fillId="12" borderId="149" xfId="15" applyFont="1" applyFill="1" applyBorder="1" applyAlignment="1">
      <alignment horizontal="center" vertical="center" wrapText="1"/>
    </xf>
    <xf numFmtId="0" fontId="58" fillId="0" borderId="17" xfId="15" applyFont="1" applyBorder="1" applyAlignment="1" applyProtection="1">
      <alignment horizontal="left" vertical="center" indent="1"/>
      <protection hidden="1"/>
    </xf>
    <xf numFmtId="0" fontId="58" fillId="0" borderId="0" xfId="15" applyFont="1" applyAlignment="1" applyProtection="1">
      <alignment horizontal="left" vertical="center" indent="1"/>
      <protection hidden="1"/>
    </xf>
    <xf numFmtId="0" fontId="17" fillId="0" borderId="0" xfId="15" applyFont="1" applyAlignment="1" applyProtection="1">
      <alignment horizontal="right" vertical="center"/>
      <protection hidden="1"/>
    </xf>
    <xf numFmtId="0" fontId="16" fillId="4" borderId="13" xfId="15" applyFont="1" applyFill="1" applyBorder="1" applyAlignment="1" applyProtection="1">
      <alignment horizontal="center" vertical="center"/>
      <protection locked="0"/>
    </xf>
    <xf numFmtId="0" fontId="16" fillId="4" borderId="0" xfId="15" applyFont="1" applyFill="1" applyAlignment="1" applyProtection="1">
      <alignment horizontal="center"/>
      <protection locked="0"/>
    </xf>
    <xf numFmtId="0" fontId="86" fillId="0" borderId="3" xfId="44" applyFont="1" applyBorder="1" applyAlignment="1" applyProtection="1">
      <alignment horizontal="center" wrapText="1"/>
      <protection locked="0"/>
    </xf>
    <xf numFmtId="0" fontId="86" fillId="0" borderId="11" xfId="44" applyFont="1" applyBorder="1" applyAlignment="1" applyProtection="1">
      <alignment horizontal="center" wrapText="1"/>
      <protection locked="0"/>
    </xf>
    <xf numFmtId="0" fontId="8" fillId="0" borderId="0" xfId="15" applyAlignment="1">
      <alignment horizontal="left"/>
    </xf>
    <xf numFmtId="0" fontId="10" fillId="0" borderId="0" xfId="15" applyFont="1" applyAlignment="1">
      <alignment horizontal="center"/>
    </xf>
    <xf numFmtId="0" fontId="43" fillId="5" borderId="0" xfId="0" applyFont="1" applyFill="1" applyAlignment="1">
      <alignment horizontal="left"/>
    </xf>
    <xf numFmtId="0" fontId="98" fillId="17" borderId="0" xfId="37" applyFont="1" applyFill="1" applyAlignment="1">
      <alignment horizontal="center" wrapText="1"/>
    </xf>
    <xf numFmtId="0" fontId="9" fillId="18" borderId="148" xfId="15" applyFont="1" applyFill="1" applyBorder="1" applyAlignment="1" applyProtection="1">
      <alignment horizontal="center" vertical="center" wrapText="1"/>
      <protection hidden="1"/>
    </xf>
    <xf numFmtId="0" fontId="9" fillId="18" borderId="149" xfId="15" applyFont="1" applyFill="1" applyBorder="1" applyAlignment="1" applyProtection="1">
      <alignment horizontal="center" vertical="center" wrapText="1"/>
      <protection hidden="1"/>
    </xf>
    <xf numFmtId="0" fontId="9" fillId="18" borderId="142" xfId="15" applyFont="1" applyFill="1" applyBorder="1" applyAlignment="1" applyProtection="1">
      <alignment horizontal="center" vertical="center" textRotation="255" wrapText="1"/>
      <protection hidden="1"/>
    </xf>
    <xf numFmtId="0" fontId="9" fillId="18" borderId="147" xfId="15" applyFont="1" applyFill="1" applyBorder="1" applyAlignment="1" applyProtection="1">
      <alignment horizontal="center" vertical="center" textRotation="255" wrapText="1"/>
      <protection hidden="1"/>
    </xf>
    <xf numFmtId="0" fontId="9" fillId="18" borderId="147" xfId="15" applyFont="1" applyFill="1" applyBorder="1" applyAlignment="1" applyProtection="1">
      <alignment horizontal="center" vertical="center" wrapText="1"/>
      <protection hidden="1"/>
    </xf>
    <xf numFmtId="0" fontId="9" fillId="20" borderId="148" xfId="15" applyFont="1" applyFill="1" applyBorder="1" applyAlignment="1" applyProtection="1">
      <alignment horizontal="center" vertical="center" textRotation="255" wrapText="1"/>
      <protection hidden="1"/>
    </xf>
    <xf numFmtId="0" fontId="9" fillId="18" borderId="142" xfId="35" applyFont="1" applyFill="1" applyBorder="1" applyAlignment="1">
      <alignment horizontal="center" vertical="center" wrapText="1"/>
    </xf>
    <xf numFmtId="0" fontId="9" fillId="21" borderId="148" xfId="35" applyFont="1" applyFill="1" applyBorder="1" applyAlignment="1">
      <alignment horizontal="center" vertical="center" wrapText="1"/>
    </xf>
    <xf numFmtId="0" fontId="9" fillId="18" borderId="142" xfId="15" applyFont="1" applyFill="1" applyBorder="1" applyAlignment="1" applyProtection="1">
      <alignment horizontal="right"/>
      <protection hidden="1"/>
    </xf>
    <xf numFmtId="0" fontId="9" fillId="18" borderId="148" xfId="15" applyFont="1" applyFill="1" applyBorder="1" applyAlignment="1" applyProtection="1">
      <alignment horizontal="center"/>
      <protection hidden="1"/>
    </xf>
    <xf numFmtId="0" fontId="9" fillId="15" borderId="148" xfId="15" applyFont="1" applyFill="1" applyBorder="1" applyAlignment="1" applyProtection="1">
      <alignment horizontal="center"/>
      <protection hidden="1"/>
    </xf>
    <xf numFmtId="0" fontId="9" fillId="15" borderId="142" xfId="15" applyFont="1" applyFill="1" applyBorder="1" applyAlignment="1" applyProtection="1">
      <alignment horizontal="center" vertical="center"/>
      <protection hidden="1"/>
    </xf>
    <xf numFmtId="0" fontId="43" fillId="0" borderId="143" xfId="15" applyFont="1" applyBorder="1" applyProtection="1">
      <protection hidden="1"/>
    </xf>
    <xf numFmtId="173" fontId="9" fillId="15" borderId="146" xfId="15" applyNumberFormat="1" applyFont="1" applyFill="1" applyBorder="1" applyAlignment="1" applyProtection="1">
      <alignment horizontal="right" vertical="center"/>
      <protection hidden="1"/>
    </xf>
    <xf numFmtId="174" fontId="8" fillId="16" borderId="145" xfId="15" applyNumberFormat="1" applyFill="1" applyBorder="1" applyAlignment="1" applyProtection="1">
      <alignment horizontal="center" vertical="center"/>
      <protection hidden="1"/>
    </xf>
    <xf numFmtId="173" fontId="9" fillId="15" borderId="146" xfId="22" applyNumberFormat="1" applyFont="1" applyFill="1" applyBorder="1" applyAlignment="1" applyProtection="1">
      <alignment horizontal="right" vertical="center"/>
      <protection hidden="1"/>
    </xf>
    <xf numFmtId="0" fontId="43" fillId="0" borderId="145" xfId="15" applyFont="1" applyBorder="1" applyProtection="1">
      <protection hidden="1"/>
    </xf>
    <xf numFmtId="0" fontId="43" fillId="6" borderId="146" xfId="15" applyFont="1" applyFill="1" applyBorder="1" applyAlignment="1" applyProtection="1">
      <alignment horizontal="center"/>
      <protection hidden="1"/>
    </xf>
    <xf numFmtId="0" fontId="43" fillId="0" borderId="119" xfId="15" applyFont="1" applyBorder="1" applyProtection="1">
      <protection hidden="1"/>
    </xf>
    <xf numFmtId="0" fontId="18" fillId="6" borderId="143" xfId="15" applyFont="1" applyFill="1" applyBorder="1" applyAlignment="1" applyProtection="1">
      <alignment horizontal="right"/>
      <protection hidden="1"/>
    </xf>
    <xf numFmtId="0" fontId="43" fillId="6" borderId="119" xfId="15" applyFont="1" applyFill="1" applyBorder="1" applyProtection="1">
      <protection hidden="1"/>
    </xf>
    <xf numFmtId="0" fontId="48" fillId="8" borderId="143" xfId="15" applyFont="1" applyFill="1" applyBorder="1"/>
    <xf numFmtId="0" fontId="48" fillId="8" borderId="118" xfId="15" applyFont="1" applyFill="1" applyBorder="1"/>
    <xf numFmtId="0" fontId="56" fillId="8" borderId="118" xfId="15" applyFont="1" applyFill="1" applyBorder="1" applyAlignment="1">
      <alignment horizontal="right" vertical="center"/>
    </xf>
    <xf numFmtId="0" fontId="56" fillId="8" borderId="131" xfId="15" applyFont="1" applyFill="1" applyBorder="1" applyAlignment="1">
      <alignment horizontal="right" vertical="center"/>
    </xf>
    <xf numFmtId="0" fontId="40" fillId="18" borderId="146" xfId="15" applyFont="1" applyFill="1" applyBorder="1" applyAlignment="1">
      <alignment horizontal="center" vertical="center" wrapText="1"/>
    </xf>
    <xf numFmtId="0" fontId="15" fillId="18" borderId="149" xfId="15" applyFont="1" applyFill="1" applyBorder="1" applyAlignment="1">
      <alignment horizontal="center" vertical="center" wrapText="1"/>
    </xf>
    <xf numFmtId="0" fontId="10" fillId="18" borderId="148" xfId="15" applyFont="1" applyFill="1" applyBorder="1" applyAlignment="1">
      <alignment horizontal="center" vertical="center" wrapText="1"/>
    </xf>
    <xf numFmtId="0" fontId="40" fillId="18" borderId="149" xfId="15" applyFont="1" applyFill="1" applyBorder="1" applyAlignment="1">
      <alignment horizontal="center" vertical="center" wrapText="1"/>
    </xf>
    <xf numFmtId="0" fontId="40" fillId="0" borderId="123" xfId="35" applyFont="1" applyBorder="1" applyAlignment="1">
      <alignment horizontal="center" vertical="center" wrapText="1"/>
    </xf>
    <xf numFmtId="0" fontId="40" fillId="0" borderId="121" xfId="35" applyFont="1" applyBorder="1" applyAlignment="1">
      <alignment horizontal="center" vertical="center" wrapText="1"/>
    </xf>
    <xf numFmtId="0" fontId="40" fillId="0" borderId="124" xfId="35" applyFont="1" applyBorder="1" applyAlignment="1">
      <alignment horizontal="center" vertical="center" wrapText="1"/>
    </xf>
    <xf numFmtId="0" fontId="9" fillId="6" borderId="148" xfId="0" applyFont="1" applyFill="1" applyBorder="1" applyAlignment="1" applyProtection="1">
      <alignment horizontal="center" vertical="center"/>
      <protection hidden="1"/>
    </xf>
    <xf numFmtId="0" fontId="0" fillId="0" borderId="131" xfId="0" applyBorder="1"/>
    <xf numFmtId="0" fontId="8" fillId="0" borderId="131" xfId="15" applyBorder="1"/>
    <xf numFmtId="0" fontId="10" fillId="4" borderId="131" xfId="18" applyFont="1" applyFill="1" applyBorder="1" applyProtection="1">
      <protection locked="0"/>
    </xf>
    <xf numFmtId="0" fontId="9" fillId="11" borderId="143" xfId="15" applyFont="1" applyFill="1" applyBorder="1" applyAlignment="1">
      <alignment vertical="center"/>
    </xf>
    <xf numFmtId="0" fontId="9" fillId="11" borderId="119" xfId="15" applyFont="1" applyFill="1" applyBorder="1" applyAlignment="1">
      <alignment vertical="center"/>
    </xf>
    <xf numFmtId="0" fontId="10" fillId="0" borderId="131" xfId="15" applyFont="1" applyBorder="1" applyAlignment="1">
      <alignment vertical="center"/>
    </xf>
    <xf numFmtId="0" fontId="10" fillId="0" borderId="131" xfId="15" applyFont="1" applyBorder="1" applyAlignment="1">
      <alignment horizontal="center" vertical="center"/>
    </xf>
    <xf numFmtId="0" fontId="8" fillId="0" borderId="131" xfId="15" applyBorder="1" applyAlignment="1">
      <alignment vertical="center"/>
    </xf>
    <xf numFmtId="0" fontId="1" fillId="5" borderId="25" xfId="54" applyFont="1" applyFill="1" applyBorder="1"/>
    <xf numFmtId="0" fontId="1" fillId="5" borderId="3" xfId="54" applyFont="1" applyFill="1" applyBorder="1" applyAlignment="1">
      <alignment wrapText="1"/>
    </xf>
    <xf numFmtId="10" fontId="1" fillId="5" borderId="3" xfId="54" applyNumberFormat="1" applyFont="1" applyFill="1" applyBorder="1"/>
    <xf numFmtId="0" fontId="1" fillId="5" borderId="3" xfId="54" applyFont="1" applyFill="1" applyBorder="1"/>
    <xf numFmtId="0" fontId="1" fillId="5" borderId="0" xfId="54" applyFont="1" applyFill="1" applyAlignment="1">
      <alignment horizontal="center"/>
    </xf>
    <xf numFmtId="0" fontId="1" fillId="25" borderId="3" xfId="54" applyFont="1" applyFill="1" applyBorder="1" applyAlignment="1">
      <alignment wrapText="1"/>
    </xf>
    <xf numFmtId="10" fontId="1" fillId="25" borderId="3" xfId="54" applyNumberFormat="1" applyFont="1" applyFill="1" applyBorder="1"/>
    <xf numFmtId="0" fontId="1" fillId="25" borderId="3" xfId="54" applyFont="1" applyFill="1" applyBorder="1"/>
    <xf numFmtId="0" fontId="1" fillId="0" borderId="0" xfId="54" applyFont="1"/>
    <xf numFmtId="0" fontId="1" fillId="0" borderId="0" xfId="54" applyFont="1" applyAlignment="1">
      <alignment horizontal="center"/>
    </xf>
    <xf numFmtId="0" fontId="37" fillId="0" borderId="0" xfId="15" applyFont="1" applyAlignment="1">
      <alignment horizontal="center" vertical="center"/>
    </xf>
    <xf numFmtId="0" fontId="37" fillId="0" borderId="25" xfId="15" applyFont="1" applyBorder="1" applyAlignment="1">
      <alignment horizontal="center" vertical="center"/>
    </xf>
    <xf numFmtId="0" fontId="8" fillId="0" borderId="0" xfId="15" applyAlignment="1">
      <alignment horizontal="right" vertical="center"/>
    </xf>
    <xf numFmtId="0" fontId="120" fillId="13" borderId="143" xfId="15" applyFont="1" applyFill="1" applyBorder="1" applyAlignment="1" applyProtection="1">
      <alignment horizontal="left" vertical="top" wrapText="1"/>
      <protection hidden="1"/>
    </xf>
    <xf numFmtId="0" fontId="120" fillId="13" borderId="17" xfId="15" applyFont="1" applyFill="1" applyBorder="1" applyAlignment="1" applyProtection="1">
      <alignment horizontal="left" vertical="top" wrapText="1"/>
      <protection hidden="1"/>
    </xf>
    <xf numFmtId="0" fontId="120" fillId="13" borderId="30" xfId="15" applyFont="1" applyFill="1" applyBorder="1" applyAlignment="1" applyProtection="1">
      <alignment horizontal="left" vertical="top" wrapText="1"/>
      <protection hidden="1"/>
    </xf>
    <xf numFmtId="0" fontId="101" fillId="36" borderId="0" xfId="15" applyFont="1" applyFill="1" applyAlignment="1" applyProtection="1">
      <alignment horizontal="center" vertical="center" wrapText="1"/>
      <protection hidden="1"/>
    </xf>
    <xf numFmtId="0" fontId="118" fillId="35" borderId="129" xfId="15" applyFont="1" applyFill="1" applyBorder="1" applyAlignment="1" applyProtection="1">
      <alignment horizontal="center" vertical="top"/>
      <protection hidden="1"/>
    </xf>
    <xf numFmtId="0" fontId="142" fillId="0" borderId="159" xfId="15" applyFont="1" applyBorder="1" applyAlignment="1" applyProtection="1">
      <alignment horizontal="right" indent="1"/>
      <protection hidden="1"/>
    </xf>
    <xf numFmtId="0" fontId="142" fillId="0" borderId="158" xfId="15" applyFont="1" applyBorder="1" applyAlignment="1" applyProtection="1">
      <alignment horizontal="right" indent="1"/>
      <protection hidden="1"/>
    </xf>
    <xf numFmtId="0" fontId="142" fillId="0" borderId="159" xfId="15" applyFont="1" applyBorder="1" applyAlignment="1" applyProtection="1">
      <alignment horizontal="left" indent="1"/>
      <protection locked="0" hidden="1"/>
    </xf>
    <xf numFmtId="0" fontId="142" fillId="0" borderId="129" xfId="15" applyFont="1" applyBorder="1" applyAlignment="1" applyProtection="1">
      <alignment horizontal="left" indent="1"/>
      <protection locked="0" hidden="1"/>
    </xf>
    <xf numFmtId="0" fontId="142" fillId="0" borderId="129" xfId="15" applyFont="1" applyBorder="1" applyAlignment="1" applyProtection="1">
      <alignment horizontal="right" indent="1"/>
      <protection hidden="1"/>
    </xf>
    <xf numFmtId="0" fontId="142" fillId="0" borderId="155" xfId="15" applyFont="1" applyBorder="1" applyAlignment="1" applyProtection="1">
      <alignment horizontal="right" indent="1"/>
      <protection hidden="1"/>
    </xf>
    <xf numFmtId="0" fontId="164" fillId="13" borderId="18" xfId="50" applyFont="1" applyFill="1" applyBorder="1" applyAlignment="1" applyProtection="1">
      <alignment horizontal="center" vertical="center"/>
      <protection hidden="1"/>
    </xf>
    <xf numFmtId="0" fontId="164" fillId="13" borderId="131" xfId="50" applyFont="1" applyFill="1" applyBorder="1" applyAlignment="1" applyProtection="1">
      <alignment horizontal="center" vertical="center"/>
      <protection hidden="1"/>
    </xf>
    <xf numFmtId="0" fontId="164" fillId="13" borderId="19" xfId="50" applyFont="1" applyFill="1" applyBorder="1" applyAlignment="1" applyProtection="1">
      <alignment horizontal="center" vertical="center"/>
      <protection hidden="1"/>
    </xf>
    <xf numFmtId="0" fontId="117" fillId="0" borderId="131" xfId="15" applyFont="1" applyBorder="1" applyAlignment="1" applyProtection="1">
      <alignment horizontal="left" vertical="center" indent="1"/>
      <protection hidden="1"/>
    </xf>
    <xf numFmtId="0" fontId="145" fillId="31" borderId="159" xfId="15" applyFont="1" applyFill="1" applyBorder="1" applyAlignment="1" applyProtection="1">
      <alignment horizontal="left" vertical="center" indent="1"/>
      <protection locked="0" hidden="1"/>
    </xf>
    <xf numFmtId="0" fontId="145" fillId="31" borderId="0" xfId="15" applyFont="1" applyFill="1" applyAlignment="1" applyProtection="1">
      <alignment horizontal="left" vertical="center" indent="1"/>
      <protection locked="0" hidden="1"/>
    </xf>
    <xf numFmtId="0" fontId="145" fillId="31" borderId="131" xfId="15" applyFont="1" applyFill="1" applyBorder="1" applyAlignment="1" applyProtection="1">
      <alignment horizontal="left" vertical="center" indent="1"/>
      <protection locked="0" hidden="1"/>
    </xf>
    <xf numFmtId="0" fontId="144" fillId="30" borderId="159" xfId="15" applyFont="1" applyFill="1" applyBorder="1" applyAlignment="1" applyProtection="1">
      <alignment horizontal="right" vertical="center" indent="1"/>
      <protection hidden="1"/>
    </xf>
    <xf numFmtId="0" fontId="144" fillId="30" borderId="158" xfId="15" applyFont="1" applyFill="1" applyBorder="1" applyAlignment="1" applyProtection="1">
      <alignment horizontal="right" vertical="center" indent="1"/>
      <protection hidden="1"/>
    </xf>
    <xf numFmtId="0" fontId="144" fillId="30" borderId="0" xfId="15" applyFont="1" applyFill="1" applyAlignment="1" applyProtection="1">
      <alignment horizontal="right" vertical="center" indent="1"/>
      <protection hidden="1"/>
    </xf>
    <xf numFmtId="0" fontId="144" fillId="30" borderId="163" xfId="15" applyFont="1" applyFill="1" applyBorder="1" applyAlignment="1" applyProtection="1">
      <alignment horizontal="right" vertical="center" indent="1"/>
      <protection hidden="1"/>
    </xf>
    <xf numFmtId="0" fontId="144" fillId="30" borderId="131" xfId="15" applyFont="1" applyFill="1" applyBorder="1" applyAlignment="1" applyProtection="1">
      <alignment horizontal="right" vertical="center" indent="1"/>
      <protection hidden="1"/>
    </xf>
    <xf numFmtId="0" fontId="144" fillId="30" borderId="164" xfId="15" applyFont="1" applyFill="1" applyBorder="1" applyAlignment="1" applyProtection="1">
      <alignment horizontal="right" vertical="center" indent="1"/>
      <protection hidden="1"/>
    </xf>
    <xf numFmtId="0" fontId="146" fillId="8" borderId="146" xfId="15" applyFont="1" applyFill="1" applyBorder="1" applyAlignment="1" applyProtection="1">
      <alignment horizontal="left" vertical="center" indent="9"/>
      <protection hidden="1"/>
    </xf>
    <xf numFmtId="0" fontId="146" fillId="8" borderId="144" xfId="15" applyFont="1" applyFill="1" applyBorder="1" applyAlignment="1" applyProtection="1">
      <alignment horizontal="left" vertical="center" indent="9"/>
      <protection hidden="1"/>
    </xf>
    <xf numFmtId="0" fontId="146" fillId="8" borderId="145" xfId="15" applyFont="1" applyFill="1" applyBorder="1" applyAlignment="1" applyProtection="1">
      <alignment horizontal="left" vertical="center" indent="9"/>
      <protection hidden="1"/>
    </xf>
    <xf numFmtId="0" fontId="146" fillId="8" borderId="146" xfId="15" applyFont="1" applyFill="1" applyBorder="1" applyAlignment="1" applyProtection="1">
      <alignment horizontal="center" vertical="center"/>
      <protection hidden="1"/>
    </xf>
    <xf numFmtId="0" fontId="146" fillId="8" borderId="144" xfId="15" applyFont="1" applyFill="1" applyBorder="1" applyAlignment="1" applyProtection="1">
      <alignment horizontal="center" vertical="center"/>
      <protection hidden="1"/>
    </xf>
    <xf numFmtId="0" fontId="146" fillId="8" borderId="145" xfId="15" applyFont="1" applyFill="1" applyBorder="1" applyAlignment="1" applyProtection="1">
      <alignment horizontal="center" vertical="center"/>
      <protection hidden="1"/>
    </xf>
    <xf numFmtId="0" fontId="154" fillId="13" borderId="143" xfId="15" applyFont="1" applyFill="1" applyBorder="1" applyAlignment="1" applyProtection="1">
      <alignment horizontal="left" vertical="top" wrapText="1"/>
      <protection hidden="1"/>
    </xf>
    <xf numFmtId="0" fontId="154" fillId="13" borderId="118" xfId="15" applyFont="1" applyFill="1" applyBorder="1" applyAlignment="1" applyProtection="1">
      <alignment horizontal="left" vertical="top" wrapText="1"/>
      <protection hidden="1"/>
    </xf>
    <xf numFmtId="0" fontId="154" fillId="13" borderId="119" xfId="15" applyFont="1" applyFill="1" applyBorder="1" applyAlignment="1" applyProtection="1">
      <alignment horizontal="left" vertical="top" wrapText="1"/>
      <protection hidden="1"/>
    </xf>
    <xf numFmtId="0" fontId="154" fillId="13" borderId="17" xfId="15" applyFont="1" applyFill="1" applyBorder="1" applyAlignment="1" applyProtection="1">
      <alignment horizontal="left" vertical="top" wrapText="1"/>
      <protection hidden="1"/>
    </xf>
    <xf numFmtId="0" fontId="154" fillId="13" borderId="0" xfId="15" applyFont="1" applyFill="1" applyAlignment="1" applyProtection="1">
      <alignment horizontal="left" vertical="top" wrapText="1"/>
      <protection hidden="1"/>
    </xf>
    <xf numFmtId="0" fontId="154" fillId="13" borderId="34" xfId="15" applyFont="1" applyFill="1" applyBorder="1" applyAlignment="1" applyProtection="1">
      <alignment horizontal="left" vertical="top" wrapText="1"/>
      <protection hidden="1"/>
    </xf>
    <xf numFmtId="0" fontId="80" fillId="8" borderId="146" xfId="16" applyFont="1" applyFill="1" applyBorder="1" applyAlignment="1" applyProtection="1">
      <alignment horizontal="center" vertical="center"/>
      <protection hidden="1"/>
    </xf>
    <xf numFmtId="0" fontId="80" fillId="8" borderId="144" xfId="16" applyFont="1" applyFill="1" applyBorder="1" applyAlignment="1" applyProtection="1">
      <alignment horizontal="center" vertical="center"/>
      <protection hidden="1"/>
    </xf>
    <xf numFmtId="0" fontId="80" fillId="8" borderId="145" xfId="16" applyFont="1" applyFill="1" applyBorder="1" applyAlignment="1" applyProtection="1">
      <alignment horizontal="center" vertical="center"/>
      <protection hidden="1"/>
    </xf>
    <xf numFmtId="0" fontId="165" fillId="0" borderId="0" xfId="0" applyFont="1" applyAlignment="1">
      <alignment horizontal="center" vertical="center"/>
    </xf>
    <xf numFmtId="0" fontId="126" fillId="0" borderId="0" xfId="0" applyFont="1" applyAlignment="1">
      <alignment horizontal="center" vertical="center" wrapText="1"/>
    </xf>
    <xf numFmtId="0" fontId="125" fillId="0" borderId="0" xfId="0" applyFont="1" applyAlignment="1">
      <alignment horizontal="center" vertical="center"/>
    </xf>
    <xf numFmtId="49" fontId="40" fillId="0" borderId="59" xfId="15" applyNumberFormat="1" applyFont="1" applyBorder="1" applyAlignment="1" applyProtection="1">
      <alignment horizontal="center" vertical="center" wrapText="1"/>
      <protection locked="0"/>
    </xf>
    <xf numFmtId="49" fontId="40" fillId="0" borderId="7" xfId="15" applyNumberFormat="1" applyFont="1" applyBorder="1" applyAlignment="1" applyProtection="1">
      <alignment horizontal="center" vertical="center" wrapText="1"/>
      <protection locked="0"/>
    </xf>
    <xf numFmtId="0" fontId="8" fillId="0" borderId="25" xfId="15" applyBorder="1" applyAlignment="1" applyProtection="1">
      <alignment horizontal="left" wrapText="1"/>
      <protection locked="0" hidden="1"/>
    </xf>
    <xf numFmtId="0" fontId="8" fillId="0" borderId="36" xfId="15" applyBorder="1" applyAlignment="1" applyProtection="1">
      <alignment horizontal="left" wrapText="1"/>
      <protection locked="0" hidden="1"/>
    </xf>
    <xf numFmtId="0" fontId="9" fillId="6" borderId="113" xfId="15" applyFont="1" applyFill="1" applyBorder="1" applyAlignment="1" applyProtection="1">
      <alignment horizontal="right" vertical="center"/>
      <protection hidden="1"/>
    </xf>
    <xf numFmtId="0" fontId="9" fillId="6" borderId="114" xfId="15" applyFont="1" applyFill="1" applyBorder="1" applyAlignment="1" applyProtection="1">
      <alignment horizontal="right" vertical="center"/>
      <protection hidden="1"/>
    </xf>
    <xf numFmtId="0" fontId="8" fillId="0" borderId="0" xfId="15" applyAlignment="1" applyProtection="1">
      <alignment horizontal="left" wrapText="1"/>
      <protection locked="0" hidden="1"/>
    </xf>
    <xf numFmtId="0" fontId="8" fillId="0" borderId="34" xfId="15" applyBorder="1" applyAlignment="1" applyProtection="1">
      <alignment horizontal="left" wrapText="1"/>
      <protection locked="0" hidden="1"/>
    </xf>
    <xf numFmtId="0" fontId="82" fillId="10" borderId="146" xfId="15" quotePrefix="1" applyFont="1" applyFill="1" applyBorder="1" applyAlignment="1" applyProtection="1">
      <alignment horizontal="left" vertical="center" indent="1"/>
      <protection hidden="1"/>
    </xf>
    <xf numFmtId="0" fontId="82" fillId="10" borderId="144" xfId="15" quotePrefix="1" applyFont="1" applyFill="1" applyBorder="1" applyAlignment="1" applyProtection="1">
      <alignment horizontal="left" vertical="center" indent="1"/>
      <protection hidden="1"/>
    </xf>
    <xf numFmtId="0" fontId="82" fillId="10" borderId="145" xfId="15" quotePrefix="1" applyFont="1" applyFill="1" applyBorder="1" applyAlignment="1" applyProtection="1">
      <alignment horizontal="left" vertical="center" indent="1"/>
      <protection hidden="1"/>
    </xf>
    <xf numFmtId="0" fontId="9" fillId="20" borderId="18" xfId="15" applyFont="1" applyFill="1" applyBorder="1" applyAlignment="1" applyProtection="1">
      <alignment horizontal="center" wrapText="1"/>
      <protection hidden="1"/>
    </xf>
    <xf numFmtId="0" fontId="9" fillId="20" borderId="131" xfId="15" applyFont="1" applyFill="1" applyBorder="1" applyAlignment="1" applyProtection="1">
      <alignment horizontal="center" wrapText="1"/>
      <protection hidden="1"/>
    </xf>
    <xf numFmtId="0" fontId="9" fillId="20" borderId="19" xfId="15" applyFont="1" applyFill="1" applyBorder="1" applyAlignment="1" applyProtection="1">
      <alignment horizontal="center" wrapText="1"/>
      <protection hidden="1"/>
    </xf>
    <xf numFmtId="0" fontId="9" fillId="18" borderId="146" xfId="15" applyFont="1" applyFill="1" applyBorder="1" applyAlignment="1" applyProtection="1">
      <alignment horizontal="center" vertical="center" wrapText="1"/>
      <protection hidden="1"/>
    </xf>
    <xf numFmtId="0" fontId="9" fillId="18" borderId="147" xfId="15" applyFont="1" applyFill="1" applyBorder="1" applyAlignment="1" applyProtection="1">
      <alignment horizontal="center" vertical="center" wrapText="1"/>
      <protection hidden="1"/>
    </xf>
    <xf numFmtId="49" fontId="40" fillId="0" borderId="29" xfId="15" applyNumberFormat="1" applyFont="1" applyBorder="1" applyAlignment="1" applyProtection="1">
      <alignment horizontal="center" vertical="center" wrapText="1"/>
      <protection locked="0"/>
    </xf>
    <xf numFmtId="49" fontId="40" fillId="0" borderId="42" xfId="15" applyNumberFormat="1" applyFont="1" applyBorder="1" applyAlignment="1" applyProtection="1">
      <alignment horizontal="center" vertical="center" wrapText="1"/>
      <protection locked="0"/>
    </xf>
    <xf numFmtId="49" fontId="40" fillId="0" borderId="32" xfId="15" applyNumberFormat="1" applyFont="1" applyBorder="1" applyAlignment="1" applyProtection="1">
      <alignment horizontal="center" vertical="center" wrapText="1"/>
      <protection locked="0"/>
    </xf>
    <xf numFmtId="49" fontId="40" fillId="0" borderId="13" xfId="15" applyNumberFormat="1" applyFont="1" applyBorder="1" applyAlignment="1" applyProtection="1">
      <alignment horizontal="center" vertical="center" wrapText="1"/>
      <protection locked="0"/>
    </xf>
    <xf numFmtId="0" fontId="34" fillId="0" borderId="37" xfId="15" applyFont="1" applyBorder="1" applyAlignment="1" applyProtection="1">
      <alignment horizontal="left"/>
      <protection hidden="1"/>
    </xf>
    <xf numFmtId="0" fontId="126" fillId="5" borderId="0" xfId="15" applyFont="1" applyFill="1" applyAlignment="1" applyProtection="1">
      <alignment horizontal="center" wrapText="1"/>
      <protection hidden="1"/>
    </xf>
    <xf numFmtId="0" fontId="80" fillId="8" borderId="146" xfId="15" applyFont="1" applyFill="1" applyBorder="1" applyAlignment="1" applyProtection="1">
      <alignment horizontal="center" vertical="center" wrapText="1"/>
      <protection hidden="1"/>
    </xf>
    <xf numFmtId="0" fontId="80" fillId="8" borderId="144" xfId="15" applyFont="1" applyFill="1" applyBorder="1" applyAlignment="1" applyProtection="1">
      <alignment horizontal="center" vertical="center" wrapText="1"/>
      <protection hidden="1"/>
    </xf>
    <xf numFmtId="0" fontId="80" fillId="8" borderId="145" xfId="15" applyFont="1" applyFill="1" applyBorder="1" applyAlignment="1" applyProtection="1">
      <alignment horizontal="center" vertical="center" wrapText="1"/>
      <protection hidden="1"/>
    </xf>
    <xf numFmtId="0" fontId="9" fillId="6" borderId="75" xfId="15" applyFont="1" applyFill="1" applyBorder="1" applyAlignment="1" applyProtection="1">
      <alignment horizontal="right" vertical="center"/>
      <protection hidden="1"/>
    </xf>
    <xf numFmtId="0" fontId="9" fillId="6" borderId="73" xfId="15" applyFont="1" applyFill="1" applyBorder="1" applyAlignment="1" applyProtection="1">
      <alignment horizontal="right" vertical="center"/>
      <protection hidden="1"/>
    </xf>
    <xf numFmtId="0" fontId="34" fillId="0" borderId="25" xfId="15" applyFont="1" applyBorder="1" applyAlignment="1" applyProtection="1">
      <alignment horizontal="left"/>
      <protection locked="0" hidden="1"/>
    </xf>
    <xf numFmtId="0" fontId="9" fillId="6" borderId="73" xfId="15" applyFont="1" applyFill="1" applyBorder="1" applyAlignment="1" applyProtection="1">
      <alignment horizontal="right" vertical="center" wrapText="1"/>
      <protection hidden="1"/>
    </xf>
    <xf numFmtId="0" fontId="9" fillId="6" borderId="76" xfId="15" applyFont="1" applyFill="1" applyBorder="1" applyAlignment="1" applyProtection="1">
      <alignment horizontal="right" vertical="center"/>
      <protection hidden="1"/>
    </xf>
    <xf numFmtId="0" fontId="9" fillId="6" borderId="74" xfId="15" applyFont="1" applyFill="1" applyBorder="1" applyAlignment="1" applyProtection="1">
      <alignment horizontal="right" vertical="center"/>
      <protection hidden="1"/>
    </xf>
    <xf numFmtId="0" fontId="34" fillId="0" borderId="13" xfId="15" applyFont="1" applyBorder="1" applyAlignment="1" applyProtection="1">
      <alignment horizontal="left"/>
      <protection locked="0" hidden="1"/>
    </xf>
    <xf numFmtId="0" fontId="34" fillId="0" borderId="14" xfId="15" applyFont="1" applyBorder="1" applyAlignment="1" applyProtection="1">
      <alignment horizontal="left"/>
      <protection locked="0" hidden="1"/>
    </xf>
    <xf numFmtId="0" fontId="34" fillId="0" borderId="24" xfId="15" applyFont="1" applyBorder="1" applyAlignment="1" applyProtection="1">
      <alignment horizontal="left"/>
      <protection locked="0" hidden="1"/>
    </xf>
    <xf numFmtId="0" fontId="9" fillId="6" borderId="74" xfId="15" applyFont="1" applyFill="1" applyBorder="1" applyAlignment="1" applyProtection="1">
      <alignment horizontal="right" vertical="center" wrapText="1"/>
      <protection hidden="1"/>
    </xf>
    <xf numFmtId="0" fontId="9" fillId="6" borderId="114" xfId="15" applyFont="1" applyFill="1" applyBorder="1" applyAlignment="1" applyProtection="1">
      <alignment horizontal="right" vertical="center" wrapText="1"/>
      <protection hidden="1"/>
    </xf>
    <xf numFmtId="0" fontId="8" fillId="0" borderId="0" xfId="15" applyAlignment="1" applyProtection="1">
      <alignment horizontal="left" vertical="center" wrapText="1" indent="1"/>
      <protection locked="0" hidden="1"/>
    </xf>
    <xf numFmtId="0" fontId="34" fillId="0" borderId="25" xfId="0" applyFont="1" applyBorder="1" applyAlignment="1" applyProtection="1">
      <alignment horizontal="left"/>
      <protection locked="0" hidden="1"/>
    </xf>
    <xf numFmtId="0" fontId="34" fillId="0" borderId="35" xfId="17" applyFont="1" applyBorder="1" applyAlignment="1" applyProtection="1">
      <alignment horizontal="center" wrapText="1"/>
      <protection locked="0"/>
    </xf>
    <xf numFmtId="0" fontId="34" fillId="0" borderId="130" xfId="17" applyFont="1" applyBorder="1" applyAlignment="1" applyProtection="1">
      <alignment horizontal="center" wrapText="1"/>
      <protection locked="0"/>
    </xf>
    <xf numFmtId="0" fontId="69" fillId="0" borderId="8" xfId="16" quotePrefix="1" applyFont="1" applyBorder="1" applyAlignment="1" applyProtection="1">
      <alignment horizontal="center" vertical="center" wrapText="1"/>
      <protection hidden="1"/>
    </xf>
    <xf numFmtId="0" fontId="69" fillId="0" borderId="3" xfId="16" quotePrefix="1" applyFont="1" applyBorder="1" applyAlignment="1" applyProtection="1">
      <alignment horizontal="center" vertical="center" wrapText="1"/>
      <protection hidden="1"/>
    </xf>
    <xf numFmtId="0" fontId="69" fillId="0" borderId="3" xfId="16" applyFont="1" applyBorder="1" applyAlignment="1" applyProtection="1">
      <alignment horizontal="left" vertical="center" wrapText="1"/>
      <protection hidden="1"/>
    </xf>
    <xf numFmtId="0" fontId="69" fillId="0" borderId="6" xfId="16" applyFont="1" applyBorder="1" applyAlignment="1" applyProtection="1">
      <alignment horizontal="left" vertical="center" wrapText="1"/>
      <protection hidden="1"/>
    </xf>
    <xf numFmtId="0" fontId="69" fillId="0" borderId="59" xfId="16" quotePrefix="1" applyFont="1" applyBorder="1" applyAlignment="1" applyProtection="1">
      <alignment horizontal="center" vertical="center" wrapText="1"/>
      <protection hidden="1"/>
    </xf>
    <xf numFmtId="0" fontId="69" fillId="0" borderId="60" xfId="16" quotePrefix="1" applyFont="1" applyBorder="1" applyAlignment="1" applyProtection="1">
      <alignment horizontal="center" vertical="center" wrapText="1"/>
      <protection hidden="1"/>
    </xf>
    <xf numFmtId="0" fontId="69" fillId="0" borderId="10" xfId="16" quotePrefix="1" applyFont="1" applyBorder="1" applyAlignment="1" applyProtection="1">
      <alignment horizontal="center" vertical="center" wrapText="1"/>
      <protection hidden="1"/>
    </xf>
    <xf numFmtId="0" fontId="69" fillId="0" borderId="11" xfId="16" quotePrefix="1" applyFont="1" applyBorder="1" applyAlignment="1" applyProtection="1">
      <alignment horizontal="center" vertical="center" wrapText="1"/>
      <protection hidden="1"/>
    </xf>
    <xf numFmtId="0" fontId="69" fillId="0" borderId="11" xfId="16" applyFont="1" applyBorder="1" applyAlignment="1" applyProtection="1">
      <alignment horizontal="left" vertical="center" wrapText="1"/>
      <protection hidden="1"/>
    </xf>
    <xf numFmtId="0" fontId="69" fillId="0" borderId="12" xfId="16" applyFont="1" applyBorder="1" applyAlignment="1" applyProtection="1">
      <alignment horizontal="left" vertical="center" wrapText="1"/>
      <protection hidden="1"/>
    </xf>
    <xf numFmtId="0" fontId="69" fillId="0" borderId="61" xfId="16" quotePrefix="1" applyFont="1" applyBorder="1" applyAlignment="1" applyProtection="1">
      <alignment horizontal="center" vertical="center" wrapText="1"/>
      <protection hidden="1"/>
    </xf>
    <xf numFmtId="0" fontId="69" fillId="0" borderId="62" xfId="16" quotePrefix="1" applyFont="1" applyBorder="1" applyAlignment="1" applyProtection="1">
      <alignment horizontal="center" vertical="center" wrapText="1"/>
      <protection hidden="1"/>
    </xf>
    <xf numFmtId="0" fontId="16" fillId="5" borderId="3" xfId="16" applyFont="1" applyFill="1" applyBorder="1" applyAlignment="1" applyProtection="1">
      <alignment horizontal="center" wrapText="1"/>
      <protection hidden="1"/>
    </xf>
    <xf numFmtId="0" fontId="16" fillId="5" borderId="6" xfId="16" applyFont="1" applyFill="1" applyBorder="1" applyAlignment="1" applyProtection="1">
      <alignment horizontal="center" wrapText="1"/>
      <protection hidden="1"/>
    </xf>
    <xf numFmtId="0" fontId="69" fillId="0" borderId="29" xfId="16" quotePrefix="1" applyFont="1" applyBorder="1" applyAlignment="1" applyProtection="1">
      <alignment horizontal="center" vertical="center" wrapText="1"/>
      <protection hidden="1"/>
    </xf>
    <xf numFmtId="0" fontId="69" fillId="0" borderId="42" xfId="16" quotePrefix="1" applyFont="1" applyBorder="1" applyAlignment="1" applyProtection="1">
      <alignment horizontal="center" vertical="center" wrapText="1"/>
      <protection hidden="1"/>
    </xf>
    <xf numFmtId="0" fontId="69" fillId="0" borderId="123" xfId="16" applyFont="1" applyBorder="1" applyAlignment="1" applyProtection="1">
      <alignment horizontal="left" vertical="center" wrapText="1"/>
      <protection hidden="1"/>
    </xf>
    <xf numFmtId="0" fontId="69" fillId="0" borderId="15" xfId="16" applyFont="1" applyBorder="1" applyAlignment="1" applyProtection="1">
      <alignment horizontal="left" vertical="center" wrapText="1"/>
      <protection hidden="1"/>
    </xf>
    <xf numFmtId="0" fontId="69" fillId="0" borderId="48" xfId="16" applyFont="1" applyBorder="1" applyAlignment="1" applyProtection="1">
      <alignment horizontal="left" vertical="center" wrapText="1"/>
      <protection hidden="1"/>
    </xf>
    <xf numFmtId="0" fontId="83" fillId="0" borderId="29" xfId="16" quotePrefix="1" applyFont="1" applyBorder="1" applyAlignment="1" applyProtection="1">
      <alignment horizontal="center" vertical="top" wrapText="1"/>
      <protection hidden="1"/>
    </xf>
    <xf numFmtId="0" fontId="83" fillId="0" borderId="58" xfId="16" quotePrefix="1" applyFont="1" applyBorder="1" applyAlignment="1" applyProtection="1">
      <alignment horizontal="center" vertical="top" wrapText="1"/>
      <protection hidden="1"/>
    </xf>
    <xf numFmtId="0" fontId="8" fillId="5" borderId="28" xfId="16" applyFill="1" applyBorder="1" applyAlignment="1" applyProtection="1">
      <alignment horizontal="center"/>
      <protection hidden="1"/>
    </xf>
    <xf numFmtId="0" fontId="8" fillId="5" borderId="7" xfId="16" applyFill="1" applyBorder="1" applyAlignment="1" applyProtection="1">
      <alignment horizontal="center"/>
      <protection hidden="1"/>
    </xf>
    <xf numFmtId="0" fontId="9" fillId="21" borderId="143" xfId="52" applyFont="1" applyFill="1" applyBorder="1" applyAlignment="1">
      <alignment horizontal="center" vertical="center" wrapText="1"/>
    </xf>
    <xf numFmtId="0" fontId="9" fillId="21" borderId="119" xfId="52" applyFont="1" applyFill="1" applyBorder="1" applyAlignment="1">
      <alignment horizontal="center" vertical="center" wrapText="1"/>
    </xf>
    <xf numFmtId="0" fontId="9" fillId="21" borderId="18" xfId="52" applyFont="1" applyFill="1" applyBorder="1" applyAlignment="1">
      <alignment horizontal="center" vertical="center" wrapText="1"/>
    </xf>
    <xf numFmtId="0" fontId="9" fillId="21" borderId="19" xfId="52" applyFont="1" applyFill="1" applyBorder="1" applyAlignment="1">
      <alignment horizontal="center" vertical="center" wrapText="1"/>
    </xf>
    <xf numFmtId="0" fontId="9" fillId="21" borderId="125" xfId="52" applyFont="1" applyFill="1" applyBorder="1" applyAlignment="1">
      <alignment horizontal="center" vertical="center" wrapText="1"/>
    </xf>
    <xf numFmtId="0" fontId="9" fillId="21" borderId="31" xfId="52" applyFont="1" applyFill="1" applyBorder="1" applyAlignment="1">
      <alignment horizontal="center" vertical="center" wrapText="1"/>
    </xf>
    <xf numFmtId="0" fontId="16" fillId="5" borderId="28" xfId="16" applyFont="1" applyFill="1" applyBorder="1" applyAlignment="1" applyProtection="1">
      <alignment horizontal="center" wrapText="1"/>
      <protection hidden="1"/>
    </xf>
    <xf numFmtId="0" fontId="16" fillId="5" borderId="60" xfId="16" applyFont="1" applyFill="1" applyBorder="1" applyAlignment="1" applyProtection="1">
      <alignment horizontal="center" wrapText="1"/>
      <protection hidden="1"/>
    </xf>
    <xf numFmtId="0" fontId="126" fillId="0" borderId="0" xfId="0" applyFont="1" applyAlignment="1">
      <alignment horizontal="center" wrapText="1"/>
    </xf>
    <xf numFmtId="0" fontId="8" fillId="0" borderId="143" xfId="16" applyBorder="1" applyAlignment="1" applyProtection="1">
      <alignment horizontal="center" vertical="center" wrapText="1"/>
      <protection hidden="1"/>
    </xf>
    <xf numFmtId="0" fontId="8" fillId="0" borderId="118" xfId="16" applyBorder="1" applyAlignment="1" applyProtection="1">
      <alignment horizontal="center" vertical="center" wrapText="1"/>
      <protection hidden="1"/>
    </xf>
    <xf numFmtId="0" fontId="8" fillId="0" borderId="119" xfId="16" applyBorder="1" applyAlignment="1" applyProtection="1">
      <alignment horizontal="center" vertical="center" wrapText="1"/>
      <protection hidden="1"/>
    </xf>
    <xf numFmtId="0" fontId="8" fillId="0" borderId="18" xfId="16" applyBorder="1" applyAlignment="1" applyProtection="1">
      <alignment horizontal="center" vertical="center" wrapText="1"/>
      <protection hidden="1"/>
    </xf>
    <xf numFmtId="0" fontId="8" fillId="0" borderId="131" xfId="16" applyBorder="1" applyAlignment="1" applyProtection="1">
      <alignment horizontal="center" vertical="center" wrapText="1"/>
      <protection hidden="1"/>
    </xf>
    <xf numFmtId="0" fontId="8" fillId="0" borderId="19" xfId="16" applyBorder="1" applyAlignment="1" applyProtection="1">
      <alignment horizontal="center" vertical="center" wrapText="1"/>
      <protection hidden="1"/>
    </xf>
    <xf numFmtId="0" fontId="9" fillId="6" borderId="120" xfId="17" applyFont="1" applyFill="1" applyBorder="1" applyAlignment="1" applyProtection="1">
      <alignment horizontal="right" wrapText="1"/>
      <protection hidden="1"/>
    </xf>
    <xf numFmtId="0" fontId="9" fillId="6" borderId="72" xfId="17" applyFont="1" applyFill="1" applyBorder="1" applyAlignment="1" applyProtection="1">
      <alignment horizontal="right" wrapText="1"/>
      <protection hidden="1"/>
    </xf>
    <xf numFmtId="0" fontId="34" fillId="0" borderId="25" xfId="17" applyFont="1" applyBorder="1" applyAlignment="1" applyProtection="1">
      <alignment horizontal="center" wrapText="1"/>
      <protection locked="0"/>
    </xf>
    <xf numFmtId="0" fontId="34" fillId="0" borderId="36" xfId="17" applyFont="1" applyBorder="1" applyAlignment="1" applyProtection="1">
      <alignment horizontal="center" wrapText="1"/>
      <protection locked="0"/>
    </xf>
    <xf numFmtId="0" fontId="9" fillId="6" borderId="0" xfId="16" applyFont="1" applyFill="1" applyAlignment="1" applyProtection="1">
      <alignment horizontal="right"/>
      <protection hidden="1"/>
    </xf>
    <xf numFmtId="0" fontId="34" fillId="0" borderId="22" xfId="16" applyFont="1" applyBorder="1" applyAlignment="1" applyProtection="1">
      <alignment horizontal="center"/>
      <protection locked="0" hidden="1"/>
    </xf>
    <xf numFmtId="0" fontId="8" fillId="0" borderId="0" xfId="16" applyAlignment="1" applyProtection="1">
      <alignment horizontal="center"/>
      <protection hidden="1"/>
    </xf>
    <xf numFmtId="0" fontId="8" fillId="0" borderId="34" xfId="16" applyBorder="1" applyAlignment="1" applyProtection="1">
      <alignment horizontal="center"/>
      <protection hidden="1"/>
    </xf>
    <xf numFmtId="0" fontId="52" fillId="10" borderId="146" xfId="16" quotePrefix="1" applyFont="1" applyFill="1" applyBorder="1" applyAlignment="1" applyProtection="1">
      <alignment horizontal="left" vertical="top" wrapText="1" indent="1"/>
      <protection hidden="1"/>
    </xf>
    <xf numFmtId="0" fontId="52" fillId="10" borderId="144" xfId="16" quotePrefix="1" applyFont="1" applyFill="1" applyBorder="1" applyAlignment="1" applyProtection="1">
      <alignment horizontal="left" vertical="top" wrapText="1" indent="1"/>
      <protection hidden="1"/>
    </xf>
    <xf numFmtId="0" fontId="52" fillId="10" borderId="145" xfId="16" quotePrefix="1" applyFont="1" applyFill="1" applyBorder="1" applyAlignment="1" applyProtection="1">
      <alignment horizontal="left" vertical="top" wrapText="1" indent="1"/>
      <protection hidden="1"/>
    </xf>
    <xf numFmtId="0" fontId="9" fillId="18" borderId="25" xfId="16" applyFont="1" applyFill="1" applyBorder="1" applyAlignment="1" applyProtection="1">
      <alignment horizontal="center"/>
      <protection hidden="1"/>
    </xf>
    <xf numFmtId="0" fontId="9" fillId="18" borderId="0" xfId="16" applyFont="1" applyFill="1" applyAlignment="1" applyProtection="1">
      <alignment horizontal="center"/>
      <protection hidden="1"/>
    </xf>
    <xf numFmtId="0" fontId="8" fillId="18" borderId="143" xfId="16" applyFill="1" applyBorder="1" applyAlignment="1" applyProtection="1">
      <alignment horizontal="center" vertical="top" wrapText="1"/>
      <protection hidden="1"/>
    </xf>
    <xf numFmtId="0" fontId="8" fillId="18" borderId="118" xfId="16" applyFill="1" applyBorder="1" applyAlignment="1" applyProtection="1">
      <alignment horizontal="center" vertical="top" wrapText="1"/>
      <protection hidden="1"/>
    </xf>
    <xf numFmtId="0" fontId="8" fillId="18" borderId="119" xfId="16" applyFill="1" applyBorder="1" applyAlignment="1" applyProtection="1">
      <alignment horizontal="center" vertical="top" wrapText="1"/>
      <protection hidden="1"/>
    </xf>
    <xf numFmtId="0" fontId="8" fillId="18" borderId="17" xfId="16" applyFill="1" applyBorder="1" applyAlignment="1" applyProtection="1">
      <alignment horizontal="center" vertical="top" wrapText="1"/>
      <protection hidden="1"/>
    </xf>
    <xf numFmtId="0" fontId="8" fillId="18" borderId="0" xfId="16" applyFill="1" applyAlignment="1" applyProtection="1">
      <alignment horizontal="center" vertical="top" wrapText="1"/>
      <protection hidden="1"/>
    </xf>
    <xf numFmtId="0" fontId="8" fillId="18" borderId="34" xfId="16" applyFill="1" applyBorder="1" applyAlignment="1" applyProtection="1">
      <alignment horizontal="center" vertical="top" wrapText="1"/>
      <protection hidden="1"/>
    </xf>
    <xf numFmtId="0" fontId="9" fillId="6" borderId="120" xfId="16" applyFont="1" applyFill="1" applyBorder="1" applyAlignment="1" applyProtection="1">
      <alignment horizontal="right"/>
      <protection hidden="1"/>
    </xf>
    <xf numFmtId="0" fontId="9" fillId="6" borderId="72" xfId="16" applyFont="1" applyFill="1" applyBorder="1" applyAlignment="1" applyProtection="1">
      <alignment horizontal="right"/>
      <protection hidden="1"/>
    </xf>
    <xf numFmtId="0" fontId="34" fillId="0" borderId="25" xfId="16" applyFont="1" applyBorder="1" applyAlignment="1" applyProtection="1">
      <alignment horizontal="center"/>
      <protection locked="0" hidden="1"/>
    </xf>
    <xf numFmtId="172" fontId="8" fillId="0" borderId="25" xfId="16" applyNumberFormat="1" applyBorder="1" applyAlignment="1" applyProtection="1">
      <alignment horizontal="left" vertical="center" indent="1"/>
      <protection locked="0"/>
    </xf>
    <xf numFmtId="172" fontId="8" fillId="0" borderId="36" xfId="16" applyNumberFormat="1" applyBorder="1" applyAlignment="1" applyProtection="1">
      <alignment horizontal="left" vertical="center" indent="1"/>
      <protection locked="0"/>
    </xf>
    <xf numFmtId="0" fontId="9" fillId="6" borderId="17" xfId="16" applyFont="1" applyFill="1" applyBorder="1" applyAlignment="1" applyProtection="1">
      <alignment horizontal="right"/>
      <protection hidden="1"/>
    </xf>
    <xf numFmtId="0" fontId="52" fillId="0" borderId="28" xfId="16" quotePrefix="1" applyFont="1" applyBorder="1" applyAlignment="1" applyProtection="1">
      <alignment horizontal="center" vertical="top" wrapText="1"/>
      <protection hidden="1"/>
    </xf>
    <xf numFmtId="0" fontId="52" fillId="0" borderId="7" xfId="16" quotePrefix="1" applyFont="1" applyBorder="1" applyAlignment="1" applyProtection="1">
      <alignment horizontal="center" vertical="top" wrapText="1"/>
      <protection hidden="1"/>
    </xf>
    <xf numFmtId="0" fontId="8" fillId="5" borderId="3" xfId="16" applyFill="1" applyBorder="1" applyAlignment="1" applyProtection="1">
      <alignment horizontal="center"/>
      <protection hidden="1"/>
    </xf>
    <xf numFmtId="0" fontId="34" fillId="0" borderId="37" xfId="15" applyFont="1" applyBorder="1" applyAlignment="1" applyProtection="1">
      <alignment horizontal="left"/>
      <protection locked="0" hidden="1"/>
    </xf>
    <xf numFmtId="0" fontId="34" fillId="0" borderId="50" xfId="15" applyFont="1" applyBorder="1" applyAlignment="1" applyProtection="1">
      <alignment horizontal="left"/>
      <protection locked="0" hidden="1"/>
    </xf>
    <xf numFmtId="0" fontId="34" fillId="0" borderId="49" xfId="15" applyFont="1" applyBorder="1" applyAlignment="1" applyProtection="1">
      <alignment horizontal="center"/>
      <protection locked="0" hidden="1"/>
    </xf>
    <xf numFmtId="0" fontId="34" fillId="0" borderId="37" xfId="15" applyFont="1" applyBorder="1" applyAlignment="1" applyProtection="1">
      <alignment horizontal="center"/>
      <protection locked="0" hidden="1"/>
    </xf>
    <xf numFmtId="0" fontId="69" fillId="0" borderId="25" xfId="0" applyFont="1" applyBorder="1" applyAlignment="1" applyProtection="1">
      <alignment horizontal="left" wrapText="1"/>
      <protection locked="0"/>
    </xf>
    <xf numFmtId="0" fontId="40" fillId="6" borderId="72" xfId="0" applyFont="1" applyFill="1" applyBorder="1" applyAlignment="1" applyProtection="1">
      <alignment horizontal="right" vertical="top" wrapText="1"/>
      <protection hidden="1"/>
    </xf>
    <xf numFmtId="0" fontId="69" fillId="0" borderId="14" xfId="0" applyFont="1" applyBorder="1" applyAlignment="1" applyProtection="1">
      <alignment horizontal="center" wrapText="1"/>
      <protection locked="0"/>
    </xf>
    <xf numFmtId="172" fontId="69" fillId="0" borderId="25" xfId="0" applyNumberFormat="1" applyFont="1" applyBorder="1" applyAlignment="1" applyProtection="1">
      <alignment horizontal="left" wrapText="1"/>
      <protection locked="0"/>
    </xf>
    <xf numFmtId="0" fontId="40" fillId="6" borderId="72" xfId="0" applyFont="1" applyFill="1" applyBorder="1" applyAlignment="1" applyProtection="1">
      <alignment horizontal="right"/>
      <protection hidden="1"/>
    </xf>
    <xf numFmtId="0" fontId="69" fillId="0" borderId="3" xfId="0" applyFont="1" applyBorder="1" applyAlignment="1" applyProtection="1">
      <alignment horizontal="left" wrapText="1"/>
      <protection locked="0"/>
    </xf>
    <xf numFmtId="0" fontId="40" fillId="6" borderId="72" xfId="0" applyFont="1" applyFill="1" applyBorder="1" applyAlignment="1" applyProtection="1">
      <alignment horizontal="right" wrapText="1"/>
      <protection hidden="1"/>
    </xf>
    <xf numFmtId="0" fontId="69" fillId="0" borderId="135" xfId="0" applyFont="1" applyBorder="1" applyAlignment="1" applyProtection="1">
      <alignment horizontal="center" wrapText="1"/>
      <protection locked="0"/>
    </xf>
    <xf numFmtId="0" fontId="69" fillId="0" borderId="0" xfId="0" applyFont="1" applyAlignment="1" applyProtection="1">
      <alignment horizontal="center" wrapText="1"/>
      <protection locked="0"/>
    </xf>
    <xf numFmtId="0" fontId="40" fillId="6" borderId="0" xfId="0" applyFont="1" applyFill="1" applyAlignment="1" applyProtection="1">
      <alignment horizontal="right" wrapText="1"/>
      <protection hidden="1"/>
    </xf>
    <xf numFmtId="0" fontId="69" fillId="0" borderId="0" xfId="0" applyFont="1" applyAlignment="1" applyProtection="1">
      <alignment horizontal="left" wrapText="1"/>
      <protection locked="0"/>
    </xf>
    <xf numFmtId="0" fontId="69" fillId="0" borderId="3" xfId="0" applyFont="1" applyBorder="1" applyAlignment="1" applyProtection="1">
      <alignment horizontal="center" wrapText="1"/>
      <protection locked="0"/>
    </xf>
    <xf numFmtId="0" fontId="9" fillId="18" borderId="95" xfId="0" applyFont="1" applyFill="1" applyBorder="1" applyAlignment="1" applyProtection="1">
      <alignment horizontal="center" vertical="center" wrapText="1"/>
      <protection hidden="1"/>
    </xf>
    <xf numFmtId="0" fontId="9" fillId="18" borderId="54" xfId="0" applyFont="1" applyFill="1" applyBorder="1" applyAlignment="1" applyProtection="1">
      <alignment horizontal="center" vertical="center" wrapText="1"/>
      <protection hidden="1"/>
    </xf>
    <xf numFmtId="0" fontId="9" fillId="18" borderId="78" xfId="0" applyFont="1" applyFill="1" applyBorder="1" applyAlignment="1" applyProtection="1">
      <alignment horizontal="center" vertical="center" wrapText="1"/>
      <protection hidden="1"/>
    </xf>
    <xf numFmtId="49" fontId="16" fillId="0" borderId="117" xfId="0" applyNumberFormat="1" applyFont="1" applyBorder="1" applyAlignment="1" applyProtection="1">
      <alignment horizontal="center" vertical="center" wrapText="1"/>
      <protection locked="0"/>
    </xf>
    <xf numFmtId="49" fontId="16" fillId="0" borderId="119" xfId="0" applyNumberFormat="1" applyFont="1" applyBorder="1" applyAlignment="1" applyProtection="1">
      <alignment horizontal="center" vertical="center" wrapText="1"/>
      <protection locked="0"/>
    </xf>
    <xf numFmtId="0" fontId="82" fillId="10" borderId="146" xfId="0" quotePrefix="1" applyFont="1" applyFill="1" applyBorder="1" applyAlignment="1" applyProtection="1">
      <alignment horizontal="left" vertical="center" indent="1"/>
      <protection hidden="1"/>
    </xf>
    <xf numFmtId="0" fontId="82" fillId="10" borderId="144" xfId="0" quotePrefix="1" applyFont="1" applyFill="1" applyBorder="1" applyAlignment="1" applyProtection="1">
      <alignment horizontal="left" vertical="center" indent="1"/>
      <protection hidden="1"/>
    </xf>
    <xf numFmtId="0" fontId="82" fillId="10" borderId="145" xfId="0" quotePrefix="1" applyFont="1" applyFill="1" applyBorder="1" applyAlignment="1" applyProtection="1">
      <alignment horizontal="left" vertical="center" indent="1"/>
      <protection hidden="1"/>
    </xf>
    <xf numFmtId="0" fontId="9" fillId="18" borderId="122" xfId="0" applyFont="1" applyFill="1" applyBorder="1" applyAlignment="1" applyProtection="1">
      <alignment horizontal="center" vertical="center" wrapText="1"/>
      <protection hidden="1"/>
    </xf>
    <xf numFmtId="0" fontId="9" fillId="18" borderId="116" xfId="0" applyFont="1" applyFill="1" applyBorder="1" applyAlignment="1" applyProtection="1">
      <alignment horizontal="center" vertical="center" wrapText="1"/>
      <protection hidden="1"/>
    </xf>
    <xf numFmtId="0" fontId="9" fillId="18" borderId="133" xfId="0" applyFont="1" applyFill="1" applyBorder="1" applyAlignment="1" applyProtection="1">
      <alignment horizontal="center" vertical="center" wrapText="1"/>
      <protection hidden="1"/>
    </xf>
    <xf numFmtId="0" fontId="9" fillId="18" borderId="123" xfId="0" applyFont="1" applyFill="1" applyBorder="1" applyAlignment="1" applyProtection="1">
      <alignment horizontal="center" vertical="center" wrapText="1"/>
      <protection hidden="1"/>
    </xf>
    <xf numFmtId="0" fontId="0" fillId="18" borderId="39" xfId="0" applyFill="1" applyBorder="1" applyAlignment="1" applyProtection="1">
      <protection hidden="1"/>
    </xf>
    <xf numFmtId="0" fontId="0" fillId="18" borderId="77" xfId="0" applyFill="1" applyBorder="1" applyAlignment="1" applyProtection="1">
      <protection hidden="1"/>
    </xf>
    <xf numFmtId="0" fontId="9" fillId="18" borderId="117" xfId="0" applyFont="1" applyFill="1" applyBorder="1" applyAlignment="1" applyProtection="1">
      <alignment horizontal="center" vertical="center" wrapText="1"/>
      <protection hidden="1"/>
    </xf>
    <xf numFmtId="0" fontId="9" fillId="18" borderId="119" xfId="0" applyFont="1" applyFill="1" applyBorder="1" applyAlignment="1" applyProtection="1">
      <alignment horizontal="center" vertical="center" wrapText="1"/>
      <protection hidden="1"/>
    </xf>
    <xf numFmtId="0" fontId="9" fillId="18" borderId="20" xfId="0" applyFont="1" applyFill="1" applyBorder="1" applyAlignment="1" applyProtection="1">
      <alignment horizontal="center" vertical="center" wrapText="1"/>
      <protection hidden="1"/>
    </xf>
    <xf numFmtId="0" fontId="9" fillId="18" borderId="34" xfId="0" applyFont="1" applyFill="1" applyBorder="1" applyAlignment="1" applyProtection="1">
      <alignment horizontal="center" vertical="center" wrapText="1"/>
      <protection hidden="1"/>
    </xf>
    <xf numFmtId="0" fontId="9" fillId="18" borderId="43" xfId="0" applyFont="1" applyFill="1" applyBorder="1" applyAlignment="1" applyProtection="1">
      <alignment horizontal="center" vertical="center" wrapText="1"/>
      <protection hidden="1"/>
    </xf>
    <xf numFmtId="0" fontId="9" fillId="18" borderId="19" xfId="0" applyFont="1" applyFill="1" applyBorder="1" applyAlignment="1" applyProtection="1">
      <alignment horizontal="center" vertical="center" wrapText="1"/>
      <protection hidden="1"/>
    </xf>
    <xf numFmtId="0" fontId="9" fillId="20" borderId="143" xfId="0" applyFont="1" applyFill="1" applyBorder="1" applyAlignment="1" applyProtection="1">
      <alignment horizontal="center" wrapText="1"/>
      <protection hidden="1"/>
    </xf>
    <xf numFmtId="0" fontId="9" fillId="20" borderId="118" xfId="0" applyFont="1" applyFill="1" applyBorder="1" applyAlignment="1" applyProtection="1">
      <alignment horizontal="center" wrapText="1"/>
      <protection hidden="1"/>
    </xf>
    <xf numFmtId="0" fontId="9" fillId="20" borderId="119" xfId="0" applyFont="1" applyFill="1" applyBorder="1" applyAlignment="1" applyProtection="1">
      <alignment horizontal="center" wrapText="1"/>
      <protection hidden="1"/>
    </xf>
    <xf numFmtId="0" fontId="9" fillId="18" borderId="118" xfId="0" applyFont="1" applyFill="1" applyBorder="1" applyAlignment="1" applyProtection="1">
      <alignment horizontal="center" vertical="center" wrapText="1"/>
      <protection hidden="1"/>
    </xf>
    <xf numFmtId="0" fontId="9" fillId="18" borderId="0" xfId="0" applyFont="1" applyFill="1" applyAlignment="1" applyProtection="1">
      <alignment horizontal="center" vertical="center" wrapText="1"/>
      <protection hidden="1"/>
    </xf>
    <xf numFmtId="0" fontId="9" fillId="18" borderId="131" xfId="0" applyFont="1" applyFill="1" applyBorder="1" applyAlignment="1" applyProtection="1">
      <alignment horizontal="center" vertical="center" wrapText="1"/>
      <protection hidden="1"/>
    </xf>
    <xf numFmtId="0" fontId="9" fillId="20" borderId="47" xfId="0" applyFont="1" applyFill="1" applyBorder="1" applyAlignment="1" applyProtection="1">
      <alignment horizontal="center" wrapText="1"/>
      <protection hidden="1"/>
    </xf>
    <xf numFmtId="0" fontId="9" fillId="20" borderId="15" xfId="0" applyFont="1" applyFill="1" applyBorder="1" applyAlignment="1" applyProtection="1">
      <alignment horizontal="center" wrapText="1"/>
      <protection hidden="1"/>
    </xf>
    <xf numFmtId="0" fontId="9" fillId="20" borderId="48" xfId="0" applyFont="1" applyFill="1" applyBorder="1" applyAlignment="1" applyProtection="1">
      <alignment horizontal="center" wrapText="1"/>
      <protection hidden="1"/>
    </xf>
    <xf numFmtId="0" fontId="9" fillId="18" borderId="94" xfId="0" applyFont="1" applyFill="1" applyBorder="1" applyAlignment="1" applyProtection="1">
      <alignment horizontal="center" vertical="center" wrapText="1"/>
      <protection hidden="1"/>
    </xf>
    <xf numFmtId="0" fontId="9" fillId="18" borderId="23" xfId="0" applyFont="1" applyFill="1" applyBorder="1" applyAlignment="1" applyProtection="1">
      <alignment horizontal="center" vertical="center" wrapText="1"/>
      <protection hidden="1"/>
    </xf>
    <xf numFmtId="0" fontId="9" fillId="18" borderId="39" xfId="0" applyFont="1" applyFill="1" applyBorder="1" applyAlignment="1" applyProtection="1">
      <alignment horizontal="center" vertical="center" wrapText="1"/>
      <protection hidden="1"/>
    </xf>
    <xf numFmtId="0" fontId="9" fillId="18" borderId="77" xfId="0" applyFont="1" applyFill="1" applyBorder="1" applyAlignment="1" applyProtection="1">
      <alignment horizontal="center" vertical="center" wrapText="1"/>
      <protection hidden="1"/>
    </xf>
    <xf numFmtId="49" fontId="16" fillId="0" borderId="28" xfId="0" applyNumberFormat="1" applyFont="1" applyBorder="1" applyAlignment="1" applyProtection="1">
      <alignment horizontal="center" vertical="center" wrapText="1"/>
      <protection locked="0"/>
    </xf>
    <xf numFmtId="49" fontId="16" fillId="0" borderId="60" xfId="0" applyNumberFormat="1" applyFont="1" applyBorder="1" applyAlignment="1" applyProtection="1">
      <alignment horizontal="center" vertical="center" wrapText="1"/>
      <protection locked="0"/>
    </xf>
    <xf numFmtId="0" fontId="40" fillId="18" borderId="94" xfId="0" applyFont="1" applyFill="1" applyBorder="1" applyAlignment="1" applyProtection="1">
      <alignment horizontal="center" vertical="center" wrapText="1"/>
      <protection hidden="1"/>
    </xf>
    <xf numFmtId="0" fontId="40" fillId="18" borderId="116" xfId="0" applyFont="1" applyFill="1" applyBorder="1" applyAlignment="1" applyProtection="1">
      <alignment horizontal="center" vertical="center" wrapText="1"/>
      <protection hidden="1"/>
    </xf>
    <xf numFmtId="0" fontId="40" fillId="18" borderId="133" xfId="0" applyFont="1" applyFill="1" applyBorder="1" applyAlignment="1" applyProtection="1">
      <alignment horizontal="center" vertical="center" wrapText="1"/>
      <protection hidden="1"/>
    </xf>
    <xf numFmtId="0" fontId="9" fillId="18" borderId="21" xfId="0" applyFont="1" applyFill="1" applyBorder="1" applyAlignment="1" applyProtection="1">
      <alignment horizontal="center" vertical="center" wrapText="1"/>
      <protection hidden="1"/>
    </xf>
    <xf numFmtId="0" fontId="9" fillId="18" borderId="26" xfId="0" applyFont="1" applyFill="1" applyBorder="1" applyAlignment="1" applyProtection="1">
      <alignment horizontal="center" vertical="center" wrapText="1"/>
      <protection hidden="1"/>
    </xf>
    <xf numFmtId="0" fontId="9" fillId="18" borderId="24" xfId="0" applyFont="1" applyFill="1" applyBorder="1" applyAlignment="1" applyProtection="1">
      <alignment horizontal="center" vertical="center" wrapText="1"/>
      <protection hidden="1"/>
    </xf>
    <xf numFmtId="0" fontId="9" fillId="18" borderId="13" xfId="0" applyFont="1" applyFill="1" applyBorder="1" applyAlignment="1" applyProtection="1">
      <alignment horizontal="center" vertical="center" wrapText="1"/>
      <protection hidden="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9" fillId="0" borderId="0" xfId="35" applyFont="1" applyAlignment="1">
      <alignment horizontal="center" vertical="center" wrapText="1"/>
    </xf>
    <xf numFmtId="0" fontId="9" fillId="0" borderId="8"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0" fillId="0" borderId="15" xfId="0" applyBorder="1" applyAlignment="1">
      <alignment horizontal="center" vertical="center" wrapText="1"/>
    </xf>
    <xf numFmtId="0" fontId="0" fillId="0" borderId="48" xfId="0" applyBorder="1" applyAlignment="1">
      <alignment horizontal="center" vertical="center" wrapText="1"/>
    </xf>
    <xf numFmtId="0" fontId="124" fillId="0" borderId="0" xfId="0" applyFont="1" applyAlignment="1">
      <alignment horizontal="center" wrapText="1"/>
    </xf>
    <xf numFmtId="0" fontId="9" fillId="0" borderId="0" xfId="36" applyFont="1" applyAlignment="1">
      <alignment horizontal="center" vertical="center"/>
    </xf>
    <xf numFmtId="0" fontId="9" fillId="21" borderId="146" xfId="35" applyFont="1" applyFill="1" applyBorder="1" applyAlignment="1">
      <alignment horizontal="center" vertical="center" wrapText="1"/>
    </xf>
    <xf numFmtId="0" fontId="9" fillId="21" borderId="144" xfId="35" applyFont="1" applyFill="1" applyBorder="1" applyAlignment="1">
      <alignment horizontal="center" vertical="center" wrapText="1"/>
    </xf>
    <xf numFmtId="0" fontId="9" fillId="21" borderId="147" xfId="35" applyFont="1" applyFill="1" applyBorder="1" applyAlignment="1">
      <alignment horizontal="center" vertical="center" wrapText="1"/>
    </xf>
    <xf numFmtId="0" fontId="9" fillId="18" borderId="146" xfId="36" applyFont="1" applyFill="1" applyBorder="1" applyAlignment="1">
      <alignment horizontal="center" vertical="center"/>
    </xf>
    <xf numFmtId="0" fontId="9" fillId="18" borderId="144" xfId="36" applyFont="1" applyFill="1" applyBorder="1" applyAlignment="1">
      <alignment horizontal="center" vertical="center"/>
    </xf>
    <xf numFmtId="0" fontId="9" fillId="18" borderId="145" xfId="36" applyFont="1" applyFill="1" applyBorder="1" applyAlignment="1">
      <alignment horizontal="center" vertical="center"/>
    </xf>
    <xf numFmtId="0" fontId="27" fillId="0" borderId="143" xfId="15" applyFont="1" applyBorder="1" applyAlignment="1" applyProtection="1">
      <alignment horizontal="center" vertical="center" wrapText="1"/>
      <protection hidden="1"/>
    </xf>
    <xf numFmtId="0" fontId="27" fillId="0" borderId="118" xfId="15" applyFont="1" applyBorder="1" applyAlignment="1" applyProtection="1">
      <alignment horizontal="center" vertical="center" wrapText="1"/>
      <protection hidden="1"/>
    </xf>
    <xf numFmtId="0" fontId="27" fillId="0" borderId="119" xfId="15" applyFont="1" applyBorder="1" applyAlignment="1" applyProtection="1">
      <alignment horizontal="center" vertical="center" wrapText="1"/>
      <protection hidden="1"/>
    </xf>
    <xf numFmtId="0" fontId="27" fillId="0" borderId="18" xfId="15" applyFont="1" applyBorder="1" applyAlignment="1" applyProtection="1">
      <alignment horizontal="center" vertical="center" wrapText="1"/>
      <protection hidden="1"/>
    </xf>
    <xf numFmtId="0" fontId="27" fillId="0" borderId="131" xfId="15" applyFont="1" applyBorder="1" applyAlignment="1" applyProtection="1">
      <alignment horizontal="center" vertical="center" wrapText="1"/>
      <protection hidden="1"/>
    </xf>
    <xf numFmtId="0" fontId="27" fillId="0" borderId="19" xfId="15" applyFont="1" applyBorder="1" applyAlignment="1" applyProtection="1">
      <alignment horizontal="center" vertical="center" wrapText="1"/>
      <protection hidden="1"/>
    </xf>
    <xf numFmtId="0" fontId="82" fillId="10" borderId="143" xfId="15" applyFont="1" applyFill="1" applyBorder="1" applyAlignment="1" applyProtection="1">
      <alignment horizontal="center" vertical="center" wrapText="1"/>
      <protection hidden="1"/>
    </xf>
    <xf numFmtId="0" fontId="82" fillId="10" borderId="118" xfId="15" applyFont="1" applyFill="1" applyBorder="1" applyAlignment="1" applyProtection="1">
      <alignment horizontal="center" vertical="center" wrapText="1"/>
      <protection hidden="1"/>
    </xf>
    <xf numFmtId="0" fontId="82" fillId="10" borderId="119" xfId="15" applyFont="1" applyFill="1" applyBorder="1" applyAlignment="1" applyProtection="1">
      <alignment horizontal="center" vertical="center" wrapText="1"/>
      <protection hidden="1"/>
    </xf>
    <xf numFmtId="0" fontId="82" fillId="10" borderId="17" xfId="15" applyFont="1" applyFill="1" applyBorder="1" applyAlignment="1" applyProtection="1">
      <alignment horizontal="center" vertical="center" wrapText="1"/>
      <protection hidden="1"/>
    </xf>
    <xf numFmtId="0" fontId="82" fillId="10" borderId="0" xfId="15" applyFont="1" applyFill="1" applyAlignment="1" applyProtection="1">
      <alignment horizontal="center" vertical="center" wrapText="1"/>
      <protection hidden="1"/>
    </xf>
    <xf numFmtId="0" fontId="82" fillId="10" borderId="34" xfId="15" applyFont="1" applyFill="1" applyBorder="1" applyAlignment="1" applyProtection="1">
      <alignment horizontal="center" vertical="center" wrapText="1"/>
      <protection hidden="1"/>
    </xf>
    <xf numFmtId="0" fontId="0" fillId="21" borderId="47" xfId="0" applyFill="1" applyBorder="1" applyAlignment="1">
      <alignment horizontal="center" vertical="center"/>
    </xf>
    <xf numFmtId="0" fontId="0" fillId="21" borderId="15" xfId="0" applyFill="1" applyBorder="1" applyAlignment="1">
      <alignment horizontal="center" vertical="center"/>
    </xf>
    <xf numFmtId="0" fontId="9" fillId="18" borderId="15" xfId="0" applyFont="1" applyFill="1" applyBorder="1" applyAlignment="1">
      <alignment horizontal="center" vertical="center"/>
    </xf>
    <xf numFmtId="0" fontId="9" fillId="18" borderId="48" xfId="0" applyFont="1" applyFill="1" applyBorder="1" applyAlignment="1">
      <alignment horizontal="center" vertical="center"/>
    </xf>
    <xf numFmtId="0" fontId="9" fillId="0" borderId="94" xfId="0" applyFont="1" applyBorder="1" applyAlignment="1">
      <alignment horizontal="center" vertical="center"/>
    </xf>
    <xf numFmtId="0" fontId="9" fillId="0" borderId="23" xfId="0" applyFont="1" applyBorder="1" applyAlignment="1">
      <alignment horizontal="center" vertical="center"/>
    </xf>
    <xf numFmtId="0" fontId="9" fillId="0" borderId="95" xfId="0" applyFont="1" applyBorder="1" applyAlignment="1">
      <alignment horizontal="center" vertical="center"/>
    </xf>
    <xf numFmtId="0" fontId="9" fillId="6" borderId="75" xfId="15" applyFont="1" applyFill="1" applyBorder="1" applyAlignment="1" applyProtection="1">
      <alignment horizontal="right"/>
      <protection hidden="1"/>
    </xf>
    <xf numFmtId="0" fontId="9" fillId="6" borderId="73" xfId="15" applyFont="1" applyFill="1" applyBorder="1" applyAlignment="1" applyProtection="1">
      <alignment horizontal="right"/>
      <protection hidden="1"/>
    </xf>
    <xf numFmtId="0" fontId="68" fillId="0" borderId="35" xfId="15" applyFont="1" applyBorder="1" applyAlignment="1" applyProtection="1">
      <alignment horizontal="left" indent="1"/>
      <protection locked="0" hidden="1"/>
    </xf>
    <xf numFmtId="0" fontId="68" fillId="0" borderId="58" xfId="15" applyFont="1" applyBorder="1" applyAlignment="1" applyProtection="1">
      <alignment horizontal="left" indent="1"/>
      <protection locked="0" hidden="1"/>
    </xf>
    <xf numFmtId="0" fontId="68" fillId="0" borderId="25" xfId="15" applyFont="1" applyBorder="1" applyAlignment="1" applyProtection="1">
      <alignment horizontal="left" indent="1"/>
      <protection locked="0" hidden="1"/>
    </xf>
    <xf numFmtId="0" fontId="68" fillId="0" borderId="36" xfId="15" applyFont="1" applyBorder="1" applyAlignment="1" applyProtection="1">
      <alignment horizontal="left" indent="1"/>
      <protection locked="0" hidden="1"/>
    </xf>
    <xf numFmtId="0" fontId="68" fillId="0" borderId="110" xfId="15" applyFont="1" applyBorder="1" applyAlignment="1" applyProtection="1">
      <alignment horizontal="left" indent="1"/>
      <protection locked="0" hidden="1"/>
    </xf>
    <xf numFmtId="0" fontId="68" fillId="0" borderId="112" xfId="15" applyFont="1" applyBorder="1" applyAlignment="1" applyProtection="1">
      <alignment horizontal="left" indent="1"/>
      <protection locked="0" hidden="1"/>
    </xf>
    <xf numFmtId="172" fontId="68" fillId="0" borderId="25" xfId="15" applyNumberFormat="1" applyFont="1" applyBorder="1" applyAlignment="1" applyProtection="1">
      <alignment horizontal="left" indent="1"/>
      <protection locked="0" hidden="1"/>
    </xf>
    <xf numFmtId="172" fontId="68" fillId="0" borderId="36" xfId="15" applyNumberFormat="1" applyFont="1" applyBorder="1" applyAlignment="1" applyProtection="1">
      <alignment horizontal="left" indent="1"/>
      <protection locked="0" hidden="1"/>
    </xf>
    <xf numFmtId="0" fontId="9" fillId="6" borderId="76" xfId="15" applyFont="1" applyFill="1" applyBorder="1" applyAlignment="1" applyProtection="1">
      <alignment horizontal="right"/>
      <protection hidden="1"/>
    </xf>
    <xf numFmtId="0" fontId="9" fillId="6" borderId="74" xfId="15" applyFont="1" applyFill="1" applyBorder="1" applyAlignment="1" applyProtection="1">
      <alignment horizontal="right"/>
      <protection hidden="1"/>
    </xf>
    <xf numFmtId="0" fontId="68" fillId="0" borderId="25" xfId="15" applyFont="1" applyBorder="1" applyAlignment="1" applyProtection="1">
      <alignment horizontal="center"/>
      <protection locked="0" hidden="1"/>
    </xf>
    <xf numFmtId="0" fontId="9" fillId="6" borderId="72" xfId="15" applyFont="1" applyFill="1" applyBorder="1" applyAlignment="1" applyProtection="1">
      <alignment horizontal="right"/>
      <protection hidden="1"/>
    </xf>
    <xf numFmtId="49" fontId="68" fillId="0" borderId="25" xfId="15" quotePrefix="1" applyNumberFormat="1" applyFont="1" applyBorder="1" applyAlignment="1" applyProtection="1">
      <alignment horizontal="left" indent="1"/>
      <protection locked="0" hidden="1"/>
    </xf>
    <xf numFmtId="0" fontId="13" fillId="6" borderId="118" xfId="15" applyFont="1" applyFill="1" applyBorder="1" applyAlignment="1" applyProtection="1">
      <alignment horizontal="left" vertical="center" wrapText="1"/>
      <protection hidden="1"/>
    </xf>
    <xf numFmtId="0" fontId="0" fillId="0" borderId="118" xfId="0" applyBorder="1" applyAlignment="1" applyProtection="1">
      <alignment vertical="center"/>
      <protection hidden="1"/>
    </xf>
    <xf numFmtId="0" fontId="0" fillId="0" borderId="0" xfId="0" applyAlignment="1" applyProtection="1">
      <alignment vertical="center"/>
      <protection hidden="1"/>
    </xf>
    <xf numFmtId="0" fontId="0" fillId="0" borderId="131" xfId="0" applyBorder="1" applyAlignment="1" applyProtection="1">
      <alignment vertical="center"/>
      <protection hidden="1"/>
    </xf>
    <xf numFmtId="0" fontId="51" fillId="8" borderId="146" xfId="15" applyFont="1" applyFill="1" applyBorder="1" applyAlignment="1" applyProtection="1">
      <alignment horizontal="center" vertical="center"/>
      <protection hidden="1"/>
    </xf>
    <xf numFmtId="0" fontId="51" fillId="8" borderId="144" xfId="15" applyFont="1" applyFill="1" applyBorder="1" applyAlignment="1" applyProtection="1">
      <alignment horizontal="center" vertical="center"/>
      <protection hidden="1"/>
    </xf>
    <xf numFmtId="0" fontId="51" fillId="8" borderId="145" xfId="15" applyFont="1" applyFill="1" applyBorder="1" applyAlignment="1" applyProtection="1">
      <alignment horizontal="center" vertical="center"/>
      <protection hidden="1"/>
    </xf>
    <xf numFmtId="0" fontId="8" fillId="6" borderId="76" xfId="15" applyFill="1" applyBorder="1" applyAlignment="1" applyProtection="1">
      <alignment horizontal="right"/>
      <protection hidden="1"/>
    </xf>
    <xf numFmtId="0" fontId="8" fillId="6" borderId="74" xfId="15" applyFill="1" applyBorder="1" applyAlignment="1" applyProtection="1">
      <alignment horizontal="right"/>
      <protection hidden="1"/>
    </xf>
    <xf numFmtId="0" fontId="8" fillId="6" borderId="113" xfId="15" applyFill="1" applyBorder="1" applyAlignment="1" applyProtection="1">
      <alignment horizontal="right"/>
      <protection hidden="1"/>
    </xf>
    <xf numFmtId="0" fontId="8" fillId="6" borderId="114" xfId="15" applyFill="1" applyBorder="1" applyAlignment="1" applyProtection="1">
      <alignment horizontal="right"/>
      <protection hidden="1"/>
    </xf>
    <xf numFmtId="2" fontId="65" fillId="0" borderId="0" xfId="15" applyNumberFormat="1" applyFont="1" applyAlignment="1" applyProtection="1">
      <alignment horizontal="left"/>
      <protection hidden="1"/>
    </xf>
    <xf numFmtId="165" fontId="71" fillId="13" borderId="25" xfId="15" applyNumberFormat="1" applyFont="1" applyFill="1" applyBorder="1" applyAlignment="1" applyProtection="1">
      <alignment horizontal="center"/>
      <protection locked="0" hidden="1"/>
    </xf>
    <xf numFmtId="0" fontId="18" fillId="9" borderId="22" xfId="15" applyFont="1" applyFill="1" applyBorder="1" applyAlignment="1" applyProtection="1">
      <alignment horizontal="left" vertical="center" wrapText="1"/>
      <protection hidden="1"/>
    </xf>
    <xf numFmtId="0" fontId="43" fillId="9" borderId="22" xfId="15" applyFont="1" applyFill="1" applyBorder="1" applyAlignment="1" applyProtection="1">
      <alignment horizontal="left" vertical="center" wrapText="1"/>
      <protection hidden="1"/>
    </xf>
    <xf numFmtId="0" fontId="43" fillId="9" borderId="0" xfId="15" applyFont="1" applyFill="1" applyAlignment="1" applyProtection="1">
      <alignment horizontal="left" vertical="center" wrapText="1"/>
      <protection hidden="1"/>
    </xf>
    <xf numFmtId="0" fontId="43" fillId="9" borderId="25" xfId="15" applyFont="1" applyFill="1" applyBorder="1" applyAlignment="1" applyProtection="1">
      <alignment horizontal="left" vertical="center" wrapText="1"/>
      <protection hidden="1"/>
    </xf>
    <xf numFmtId="0" fontId="77" fillId="6" borderId="114" xfId="15" applyFont="1" applyFill="1" applyBorder="1" applyAlignment="1" applyProtection="1">
      <alignment horizontal="center"/>
      <protection hidden="1"/>
    </xf>
    <xf numFmtId="0" fontId="68" fillId="0" borderId="0" xfId="15" applyFont="1" applyAlignment="1" applyProtection="1">
      <alignment horizontal="left" indent="1"/>
      <protection locked="0" hidden="1"/>
    </xf>
    <xf numFmtId="0" fontId="68" fillId="0" borderId="34" xfId="15" applyFont="1" applyBorder="1" applyAlignment="1" applyProtection="1">
      <alignment horizontal="left" indent="1"/>
      <protection locked="0" hidden="1"/>
    </xf>
    <xf numFmtId="0" fontId="18" fillId="19" borderId="146" xfId="15" applyFont="1" applyFill="1" applyBorder="1" applyAlignment="1" applyProtection="1">
      <alignment horizontal="center" vertical="center"/>
      <protection hidden="1"/>
    </xf>
    <xf numFmtId="0" fontId="18" fillId="19" borderId="144" xfId="15" applyFont="1" applyFill="1" applyBorder="1" applyAlignment="1" applyProtection="1">
      <alignment horizontal="center" vertical="center"/>
      <protection hidden="1"/>
    </xf>
    <xf numFmtId="0" fontId="18" fillId="19" borderId="145" xfId="15" applyFont="1" applyFill="1" applyBorder="1" applyAlignment="1" applyProtection="1">
      <alignment horizontal="center" vertical="center"/>
      <protection hidden="1"/>
    </xf>
    <xf numFmtId="0" fontId="9" fillId="0" borderId="146" xfId="15" applyFont="1" applyBorder="1" applyAlignment="1" applyProtection="1">
      <alignment horizontal="center" vertical="center"/>
      <protection hidden="1"/>
    </xf>
    <xf numFmtId="0" fontId="9" fillId="0" borderId="144" xfId="15" applyFont="1" applyBorder="1" applyAlignment="1" applyProtection="1">
      <alignment horizontal="center" vertical="center"/>
      <protection hidden="1"/>
    </xf>
    <xf numFmtId="0" fontId="9" fillId="0" borderId="145" xfId="15" applyFont="1" applyBorder="1" applyAlignment="1" applyProtection="1">
      <alignment horizontal="center" vertical="center"/>
      <protection hidden="1"/>
    </xf>
    <xf numFmtId="0" fontId="43" fillId="0" borderId="3" xfId="15" applyFont="1" applyBorder="1" applyAlignment="1" applyProtection="1">
      <alignment horizontal="right"/>
      <protection hidden="1"/>
    </xf>
    <xf numFmtId="0" fontId="43" fillId="0" borderId="28" xfId="15" applyFont="1" applyBorder="1" applyAlignment="1" applyProtection="1">
      <alignment horizontal="right"/>
      <protection hidden="1"/>
    </xf>
    <xf numFmtId="166" fontId="64" fillId="0" borderId="2" xfId="22" applyNumberFormat="1" applyFont="1" applyBorder="1" applyAlignment="1" applyProtection="1">
      <alignment horizontal="left" indent="1"/>
      <protection hidden="1"/>
    </xf>
    <xf numFmtId="166" fontId="64" fillId="0" borderId="7" xfId="22" applyNumberFormat="1" applyFont="1" applyBorder="1" applyAlignment="1" applyProtection="1">
      <alignment horizontal="left" indent="1"/>
      <protection hidden="1"/>
    </xf>
    <xf numFmtId="0" fontId="13" fillId="0" borderId="20" xfId="15" quotePrefix="1" applyFont="1" applyBorder="1" applyAlignment="1" applyProtection="1">
      <alignment horizontal="left"/>
      <protection hidden="1"/>
    </xf>
    <xf numFmtId="0" fontId="13" fillId="0" borderId="0" xfId="15" applyFont="1" applyAlignment="1" applyProtection="1">
      <alignment horizontal="left"/>
      <protection hidden="1"/>
    </xf>
    <xf numFmtId="0" fontId="77" fillId="6" borderId="74" xfId="15" applyFont="1" applyFill="1" applyBorder="1" applyAlignment="1" applyProtection="1">
      <alignment horizontal="center"/>
      <protection hidden="1"/>
    </xf>
    <xf numFmtId="166" fontId="64" fillId="0" borderId="0" xfId="22" applyNumberFormat="1" applyFont="1" applyBorder="1" applyAlignment="1" applyProtection="1">
      <alignment horizontal="left"/>
      <protection hidden="1"/>
    </xf>
    <xf numFmtId="0" fontId="43" fillId="0" borderId="2" xfId="15" applyFont="1" applyBorder="1" applyAlignment="1" applyProtection="1">
      <alignment horizontal="right"/>
      <protection hidden="1"/>
    </xf>
    <xf numFmtId="166" fontId="28" fillId="0" borderId="0" xfId="22" applyNumberFormat="1" applyFont="1" applyBorder="1" applyAlignment="1" applyProtection="1">
      <alignment horizontal="left" vertical="center"/>
      <protection hidden="1"/>
    </xf>
    <xf numFmtId="166" fontId="28" fillId="0" borderId="104" xfId="22" applyNumberFormat="1" applyFont="1" applyBorder="1" applyAlignment="1" applyProtection="1">
      <alignment horizontal="left" vertical="center"/>
      <protection hidden="1"/>
    </xf>
    <xf numFmtId="166" fontId="28" fillId="0" borderId="63" xfId="22" applyNumberFormat="1" applyFont="1" applyBorder="1" applyAlignment="1" applyProtection="1">
      <alignment horizontal="left" vertical="center"/>
      <protection hidden="1"/>
    </xf>
    <xf numFmtId="166" fontId="28" fillId="0" borderId="109" xfId="22" applyNumberFormat="1" applyFont="1" applyBorder="1" applyAlignment="1" applyProtection="1">
      <alignment horizontal="left" vertical="center"/>
      <protection hidden="1"/>
    </xf>
    <xf numFmtId="0" fontId="10" fillId="4" borderId="14" xfId="15" applyFont="1" applyFill="1" applyBorder="1" applyAlignment="1" applyProtection="1">
      <alignment horizontal="left" vertical="center"/>
      <protection locked="0"/>
    </xf>
    <xf numFmtId="0" fontId="10" fillId="4" borderId="51" xfId="15" applyFont="1" applyFill="1" applyBorder="1" applyAlignment="1" applyProtection="1">
      <alignment horizontal="left" vertical="center"/>
      <protection locked="0"/>
    </xf>
    <xf numFmtId="0" fontId="10" fillId="4" borderId="11" xfId="15" applyFont="1" applyFill="1" applyBorder="1" applyAlignment="1" applyProtection="1">
      <alignment horizontal="left" vertical="center"/>
      <protection locked="0"/>
    </xf>
    <xf numFmtId="0" fontId="10" fillId="4" borderId="12" xfId="15" applyFont="1" applyFill="1" applyBorder="1" applyAlignment="1" applyProtection="1">
      <alignment horizontal="left" vertical="center"/>
      <protection locked="0"/>
    </xf>
    <xf numFmtId="0" fontId="40" fillId="18" borderId="77" xfId="15" applyFont="1" applyFill="1" applyBorder="1" applyAlignment="1" applyProtection="1">
      <alignment horizontal="center" vertical="center"/>
      <protection locked="0"/>
    </xf>
    <xf numFmtId="0" fontId="40" fillId="18" borderId="78" xfId="15" applyFont="1" applyFill="1" applyBorder="1" applyAlignment="1" applyProtection="1">
      <alignment horizontal="center" vertical="center"/>
      <protection locked="0"/>
    </xf>
    <xf numFmtId="0" fontId="40" fillId="18" borderId="149" xfId="15" applyFont="1" applyFill="1" applyBorder="1" applyAlignment="1">
      <alignment horizontal="center" vertical="center" wrapText="1"/>
    </xf>
    <xf numFmtId="0" fontId="40" fillId="18" borderId="144" xfId="15" applyFont="1" applyFill="1" applyBorder="1" applyAlignment="1">
      <alignment horizontal="center" vertical="center" wrapText="1"/>
    </xf>
    <xf numFmtId="0" fontId="40" fillId="18" borderId="147" xfId="15" applyFont="1" applyFill="1" applyBorder="1" applyAlignment="1">
      <alignment horizontal="center" vertical="center" wrapText="1"/>
    </xf>
    <xf numFmtId="0" fontId="10" fillId="18" borderId="149" xfId="15" applyFont="1" applyFill="1" applyBorder="1" applyAlignment="1">
      <alignment horizontal="center" vertical="center" wrapText="1"/>
    </xf>
    <xf numFmtId="0" fontId="10" fillId="18" borderId="147" xfId="15" applyFont="1" applyFill="1" applyBorder="1" applyAlignment="1">
      <alignment horizontal="center" vertical="center" wrapText="1"/>
    </xf>
    <xf numFmtId="164" fontId="16" fillId="4" borderId="38" xfId="15" applyNumberFormat="1" applyFont="1" applyFill="1" applyBorder="1" applyAlignment="1" applyProtection="1">
      <alignment horizontal="center" vertical="center"/>
      <protection locked="0"/>
    </xf>
    <xf numFmtId="164" fontId="16" fillId="4" borderId="42" xfId="15" applyNumberFormat="1" applyFont="1" applyFill="1" applyBorder="1" applyAlignment="1" applyProtection="1">
      <alignment horizontal="center" vertical="center"/>
      <protection locked="0"/>
    </xf>
    <xf numFmtId="164" fontId="16" fillId="4" borderId="28" xfId="15" applyNumberFormat="1" applyFont="1" applyFill="1" applyBorder="1" applyAlignment="1" applyProtection="1">
      <alignment horizontal="center" vertical="center"/>
      <protection locked="0"/>
    </xf>
    <xf numFmtId="164" fontId="16" fillId="4" borderId="7" xfId="15" applyNumberFormat="1" applyFont="1" applyFill="1" applyBorder="1" applyAlignment="1" applyProtection="1">
      <alignment horizontal="center" vertical="center"/>
      <protection locked="0"/>
    </xf>
    <xf numFmtId="0" fontId="40" fillId="11" borderId="17" xfId="15" applyFont="1" applyFill="1" applyBorder="1" applyAlignment="1">
      <alignment horizontal="center" vertical="center"/>
    </xf>
    <xf numFmtId="0" fontId="40" fillId="11" borderId="0" xfId="15" applyFont="1" applyFill="1" applyAlignment="1">
      <alignment horizontal="center" vertical="center"/>
    </xf>
    <xf numFmtId="0" fontId="40" fillId="11" borderId="34" xfId="15" applyFont="1" applyFill="1" applyBorder="1" applyAlignment="1">
      <alignment horizontal="center" vertical="center"/>
    </xf>
    <xf numFmtId="0" fontId="33" fillId="4" borderId="74" xfId="15" applyFont="1" applyFill="1" applyBorder="1" applyAlignment="1">
      <alignment horizontal="center" vertical="center"/>
    </xf>
    <xf numFmtId="0" fontId="33" fillId="4" borderId="80" xfId="15" applyFont="1" applyFill="1" applyBorder="1" applyAlignment="1">
      <alignment horizontal="center" vertical="center"/>
    </xf>
    <xf numFmtId="0" fontId="33" fillId="4" borderId="73" xfId="15" applyFont="1" applyFill="1" applyBorder="1" applyAlignment="1">
      <alignment horizontal="center" vertical="center"/>
    </xf>
    <xf numFmtId="0" fontId="33" fillId="4" borderId="79" xfId="15" applyFont="1" applyFill="1" applyBorder="1" applyAlignment="1">
      <alignment horizontal="center" vertical="center"/>
    </xf>
    <xf numFmtId="0" fontId="57" fillId="4" borderId="17" xfId="15" applyFont="1" applyFill="1" applyBorder="1" applyAlignment="1" applyProtection="1">
      <alignment horizontal="center" vertical="center"/>
      <protection locked="0"/>
    </xf>
    <xf numFmtId="0" fontId="57" fillId="4" borderId="0" xfId="15" applyFont="1" applyFill="1" applyAlignment="1" applyProtection="1">
      <alignment horizontal="center" vertical="center"/>
      <protection locked="0"/>
    </xf>
    <xf numFmtId="0" fontId="57" fillId="4" borderId="34" xfId="15" applyFont="1" applyFill="1" applyBorder="1" applyAlignment="1" applyProtection="1">
      <alignment horizontal="center" vertical="center"/>
      <protection locked="0"/>
    </xf>
    <xf numFmtId="0" fontId="57" fillId="4" borderId="18" xfId="15" applyFont="1" applyFill="1" applyBorder="1" applyAlignment="1" applyProtection="1">
      <alignment horizontal="center" vertical="center"/>
      <protection locked="0"/>
    </xf>
    <xf numFmtId="0" fontId="57" fillId="4" borderId="131" xfId="15" applyFont="1" applyFill="1" applyBorder="1" applyAlignment="1" applyProtection="1">
      <alignment horizontal="center" vertical="center"/>
      <protection locked="0"/>
    </xf>
    <xf numFmtId="0" fontId="57" fillId="4" borderId="19" xfId="15" applyFont="1" applyFill="1" applyBorder="1" applyAlignment="1" applyProtection="1">
      <alignment horizontal="center" vertical="center"/>
      <protection locked="0"/>
    </xf>
    <xf numFmtId="0" fontId="10" fillId="4" borderId="18" xfId="15" applyFont="1" applyFill="1" applyBorder="1" applyAlignment="1" applyProtection="1">
      <alignment horizontal="left" vertical="center"/>
      <protection locked="0"/>
    </xf>
    <xf numFmtId="0" fontId="10" fillId="4" borderId="131" xfId="15" applyFont="1" applyFill="1" applyBorder="1" applyAlignment="1" applyProtection="1">
      <alignment horizontal="left" vertical="center"/>
      <protection locked="0"/>
    </xf>
    <xf numFmtId="0" fontId="10" fillId="4" borderId="19" xfId="15" applyFont="1" applyFill="1" applyBorder="1" applyAlignment="1" applyProtection="1">
      <alignment horizontal="left" vertical="center"/>
      <protection locked="0"/>
    </xf>
    <xf numFmtId="0" fontId="40" fillId="11" borderId="75" xfId="15" applyFont="1" applyFill="1" applyBorder="1" applyAlignment="1">
      <alignment horizontal="left"/>
    </xf>
    <xf numFmtId="0" fontId="40" fillId="11" borderId="73" xfId="15" applyFont="1" applyFill="1" applyBorder="1" applyAlignment="1">
      <alignment horizontal="left"/>
    </xf>
    <xf numFmtId="0" fontId="40" fillId="11" borderId="76" xfId="15" applyFont="1" applyFill="1" applyBorder="1" applyAlignment="1">
      <alignment horizontal="left"/>
    </xf>
    <xf numFmtId="0" fontId="40" fillId="11" borderId="74" xfId="15" applyFont="1" applyFill="1" applyBorder="1" applyAlignment="1">
      <alignment horizontal="left"/>
    </xf>
    <xf numFmtId="0" fontId="40" fillId="11" borderId="74" xfId="15" applyFont="1" applyFill="1" applyBorder="1" applyAlignment="1" applyProtection="1">
      <alignment horizontal="right"/>
      <protection locked="0"/>
    </xf>
    <xf numFmtId="0" fontId="40" fillId="11" borderId="76" xfId="15" applyFont="1" applyFill="1" applyBorder="1" applyAlignment="1" applyProtection="1">
      <alignment horizontal="right"/>
      <protection locked="0"/>
    </xf>
    <xf numFmtId="0" fontId="56" fillId="8" borderId="118" xfId="15" applyFont="1" applyFill="1" applyBorder="1" applyAlignment="1">
      <alignment horizontal="right" vertical="center"/>
    </xf>
    <xf numFmtId="0" fontId="56" fillId="8" borderId="131" xfId="15" applyFont="1" applyFill="1" applyBorder="1" applyAlignment="1">
      <alignment horizontal="right" vertical="center"/>
    </xf>
    <xf numFmtId="0" fontId="44" fillId="8" borderId="118" xfId="15" applyFont="1" applyFill="1" applyBorder="1" applyAlignment="1">
      <alignment horizontal="left" vertical="center" indent="1"/>
    </xf>
    <xf numFmtId="0" fontId="44" fillId="8" borderId="119" xfId="15" applyFont="1" applyFill="1" applyBorder="1" applyAlignment="1">
      <alignment horizontal="left" vertical="center" indent="1"/>
    </xf>
    <xf numFmtId="0" fontId="44" fillId="8" borderId="131" xfId="15" applyFont="1" applyFill="1" applyBorder="1" applyAlignment="1">
      <alignment horizontal="left" vertical="center" indent="1"/>
    </xf>
    <xf numFmtId="0" fontId="44" fillId="8" borderId="19" xfId="15" applyFont="1" applyFill="1" applyBorder="1" applyAlignment="1">
      <alignment horizontal="left" vertical="center" indent="1"/>
    </xf>
    <xf numFmtId="0" fontId="10" fillId="4" borderId="0" xfId="15" applyFont="1" applyFill="1" applyAlignment="1" applyProtection="1">
      <alignment horizontal="center" vertical="center"/>
      <protection locked="0"/>
    </xf>
    <xf numFmtId="2" fontId="16" fillId="4" borderId="28" xfId="15" applyNumberFormat="1" applyFont="1" applyFill="1" applyBorder="1" applyAlignment="1" applyProtection="1">
      <alignment horizontal="center" vertical="center"/>
      <protection locked="0"/>
    </xf>
    <xf numFmtId="2" fontId="16" fillId="4" borderId="2" xfId="15" applyNumberFormat="1" applyFont="1" applyFill="1" applyBorder="1" applyAlignment="1" applyProtection="1">
      <alignment horizontal="center" vertical="center"/>
      <protection locked="0"/>
    </xf>
    <xf numFmtId="2" fontId="16" fillId="4" borderId="7" xfId="15" applyNumberFormat="1" applyFont="1" applyFill="1" applyBorder="1" applyAlignment="1" applyProtection="1">
      <alignment horizontal="center" vertical="center"/>
      <protection locked="0"/>
    </xf>
    <xf numFmtId="2" fontId="16" fillId="4" borderId="49" xfId="15" applyNumberFormat="1" applyFont="1" applyFill="1" applyBorder="1" applyAlignment="1" applyProtection="1">
      <alignment horizontal="center" vertical="center"/>
      <protection locked="0"/>
    </xf>
    <xf numFmtId="2" fontId="16" fillId="4" borderId="37" xfId="15" applyNumberFormat="1" applyFont="1" applyFill="1" applyBorder="1" applyAlignment="1" applyProtection="1">
      <alignment horizontal="center" vertical="center"/>
      <protection locked="0"/>
    </xf>
    <xf numFmtId="2" fontId="16" fillId="4" borderId="50" xfId="15" applyNumberFormat="1" applyFont="1" applyFill="1" applyBorder="1" applyAlignment="1" applyProtection="1">
      <alignment horizontal="center" vertical="center"/>
      <protection locked="0"/>
    </xf>
    <xf numFmtId="0" fontId="10" fillId="4" borderId="0" xfId="15" applyFont="1" applyFill="1" applyAlignment="1" applyProtection="1">
      <alignment horizontal="center"/>
      <protection locked="0"/>
    </xf>
    <xf numFmtId="2" fontId="16" fillId="4" borderId="24" xfId="15" applyNumberFormat="1" applyFont="1" applyFill="1" applyBorder="1" applyAlignment="1" applyProtection="1">
      <alignment horizontal="center" vertical="center"/>
      <protection locked="0"/>
    </xf>
    <xf numFmtId="2" fontId="16" fillId="4" borderId="25" xfId="15" applyNumberFormat="1" applyFont="1" applyFill="1" applyBorder="1" applyAlignment="1" applyProtection="1">
      <alignment horizontal="center" vertical="center"/>
      <protection locked="0"/>
    </xf>
    <xf numFmtId="2" fontId="16" fillId="4" borderId="13" xfId="15" applyNumberFormat="1" applyFont="1" applyFill="1" applyBorder="1" applyAlignment="1" applyProtection="1">
      <alignment horizontal="center" vertical="center"/>
      <protection locked="0"/>
    </xf>
    <xf numFmtId="164" fontId="16" fillId="4" borderId="49" xfId="15" applyNumberFormat="1" applyFont="1" applyFill="1" applyBorder="1" applyAlignment="1" applyProtection="1">
      <alignment horizontal="center" vertical="center"/>
      <protection locked="0"/>
    </xf>
    <xf numFmtId="164" fontId="16" fillId="4" borderId="50" xfId="15" applyNumberFormat="1" applyFont="1" applyFill="1" applyBorder="1" applyAlignment="1" applyProtection="1">
      <alignment horizontal="center" vertical="center"/>
      <protection locked="0"/>
    </xf>
    <xf numFmtId="0" fontId="40" fillId="18" borderId="20" xfId="15" applyFont="1" applyFill="1" applyBorder="1" applyAlignment="1" applyProtection="1">
      <alignment horizontal="center" vertical="center"/>
      <protection locked="0"/>
    </xf>
    <xf numFmtId="0" fontId="40" fillId="18" borderId="131" xfId="15" applyFont="1" applyFill="1" applyBorder="1" applyAlignment="1" applyProtection="1">
      <alignment horizontal="center" vertical="center"/>
      <protection locked="0"/>
    </xf>
    <xf numFmtId="0" fontId="40" fillId="18" borderId="33" xfId="15" applyFont="1" applyFill="1" applyBorder="1" applyAlignment="1" applyProtection="1">
      <alignment horizontal="center" vertical="center"/>
      <protection locked="0"/>
    </xf>
    <xf numFmtId="0" fontId="40" fillId="0" borderId="73" xfId="15" applyFont="1" applyBorder="1" applyAlignment="1" applyProtection="1">
      <alignment horizontal="center" vertical="center"/>
      <protection locked="0"/>
    </xf>
    <xf numFmtId="0" fontId="40" fillId="0" borderId="79" xfId="15" applyFont="1" applyBorder="1" applyAlignment="1" applyProtection="1">
      <alignment horizontal="center" vertical="center"/>
      <protection locked="0"/>
    </xf>
    <xf numFmtId="0" fontId="40" fillId="0" borderId="74" xfId="15" applyFont="1" applyBorder="1" applyAlignment="1" applyProtection="1">
      <alignment horizontal="center" vertical="center"/>
      <protection locked="0"/>
    </xf>
    <xf numFmtId="0" fontId="40" fillId="0" borderId="80" xfId="15" applyFont="1" applyBorder="1" applyAlignment="1" applyProtection="1">
      <alignment horizontal="center" vertical="center"/>
      <protection locked="0"/>
    </xf>
    <xf numFmtId="172" fontId="40" fillId="0" borderId="74" xfId="15" applyNumberFormat="1" applyFont="1" applyBorder="1" applyAlignment="1" applyProtection="1">
      <alignment horizontal="center" vertical="center"/>
      <protection locked="0"/>
    </xf>
    <xf numFmtId="172" fontId="40" fillId="0" borderId="80" xfId="15" applyNumberFormat="1" applyFont="1" applyBorder="1" applyAlignment="1" applyProtection="1">
      <alignment horizontal="center" vertical="center"/>
      <protection locked="0"/>
    </xf>
    <xf numFmtId="172" fontId="40" fillId="0" borderId="82" xfId="15" applyNumberFormat="1" applyFont="1" applyBorder="1" applyAlignment="1" applyProtection="1">
      <alignment horizontal="center" vertical="center"/>
      <protection locked="0"/>
    </xf>
    <xf numFmtId="172" fontId="40" fillId="0" borderId="83" xfId="15" applyNumberFormat="1" applyFont="1" applyBorder="1" applyAlignment="1" applyProtection="1">
      <alignment horizontal="center" vertical="center"/>
      <protection locked="0"/>
    </xf>
    <xf numFmtId="0" fontId="40" fillId="11" borderId="76" xfId="15" applyFont="1" applyFill="1" applyBorder="1" applyAlignment="1" applyProtection="1">
      <alignment horizontal="left"/>
      <protection locked="0"/>
    </xf>
    <xf numFmtId="0" fontId="40" fillId="11" borderId="74" xfId="15" applyFont="1" applyFill="1" applyBorder="1" applyAlignment="1" applyProtection="1">
      <alignment horizontal="left"/>
      <protection locked="0"/>
    </xf>
    <xf numFmtId="0" fontId="33" fillId="4" borderId="74" xfId="15" applyFont="1" applyFill="1" applyBorder="1" applyAlignment="1">
      <alignment horizontal="left" vertical="center"/>
    </xf>
    <xf numFmtId="0" fontId="33" fillId="4" borderId="80" xfId="15" applyFont="1" applyFill="1" applyBorder="1" applyAlignment="1">
      <alignment horizontal="left" vertical="center"/>
    </xf>
    <xf numFmtId="0" fontId="33" fillId="4" borderId="73" xfId="15" applyFont="1" applyFill="1" applyBorder="1" applyAlignment="1">
      <alignment horizontal="left" vertical="center"/>
    </xf>
    <xf numFmtId="0" fontId="33" fillId="4" borderId="79" xfId="15" applyFont="1" applyFill="1" applyBorder="1" applyAlignment="1">
      <alignment horizontal="left" vertical="center"/>
    </xf>
    <xf numFmtId="0" fontId="10" fillId="0" borderId="74" xfId="15" applyFont="1" applyBorder="1" applyAlignment="1">
      <alignment horizontal="left" vertical="center"/>
    </xf>
    <xf numFmtId="0" fontId="10" fillId="0" borderId="80" xfId="15" applyFont="1" applyBorder="1" applyAlignment="1">
      <alignment horizontal="left" vertical="center"/>
    </xf>
    <xf numFmtId="0" fontId="56" fillId="8" borderId="143" xfId="15" applyFont="1" applyFill="1" applyBorder="1" applyAlignment="1">
      <alignment horizontal="center" vertical="center"/>
    </xf>
    <xf numFmtId="0" fontId="56" fillId="8" borderId="118" xfId="15" applyFont="1" applyFill="1" applyBorder="1" applyAlignment="1">
      <alignment horizontal="center" vertical="center"/>
    </xf>
    <xf numFmtId="0" fontId="56" fillId="8" borderId="119" xfId="15" applyFont="1" applyFill="1" applyBorder="1" applyAlignment="1">
      <alignment horizontal="center" vertical="center"/>
    </xf>
    <xf numFmtId="0" fontId="56" fillId="8" borderId="18" xfId="15" applyFont="1" applyFill="1" applyBorder="1" applyAlignment="1">
      <alignment horizontal="center" vertical="center"/>
    </xf>
    <xf numFmtId="0" fontId="56" fillId="8" borderId="131" xfId="15" applyFont="1" applyFill="1" applyBorder="1" applyAlignment="1">
      <alignment horizontal="center" vertical="center"/>
    </xf>
    <xf numFmtId="0" fontId="56" fillId="8" borderId="19" xfId="15" applyFont="1" applyFill="1" applyBorder="1" applyAlignment="1">
      <alignment horizontal="center" vertical="center"/>
    </xf>
    <xf numFmtId="0" fontId="10" fillId="12" borderId="149" xfId="15" applyFont="1" applyFill="1" applyBorder="1" applyAlignment="1">
      <alignment horizontal="center" vertical="center" wrapText="1"/>
    </xf>
    <xf numFmtId="0" fontId="10" fillId="12" borderId="147" xfId="15" applyFont="1" applyFill="1" applyBorder="1" applyAlignment="1">
      <alignment horizontal="center" vertical="center" wrapText="1"/>
    </xf>
    <xf numFmtId="0" fontId="40" fillId="12" borderId="149" xfId="15" applyFont="1" applyFill="1" applyBorder="1" applyAlignment="1">
      <alignment horizontal="center" vertical="center" wrapText="1"/>
    </xf>
    <xf numFmtId="0" fontId="40" fillId="12" borderId="144" xfId="15" applyFont="1" applyFill="1" applyBorder="1" applyAlignment="1">
      <alignment horizontal="center" vertical="center" wrapText="1"/>
    </xf>
    <xf numFmtId="0" fontId="40" fillId="12" borderId="147" xfId="15" applyFont="1" applyFill="1" applyBorder="1" applyAlignment="1">
      <alignment horizontal="center" vertical="center" wrapText="1"/>
    </xf>
    <xf numFmtId="0" fontId="40" fillId="12" borderId="20" xfId="15" applyFont="1" applyFill="1" applyBorder="1" applyAlignment="1" applyProtection="1">
      <alignment horizontal="center" vertical="center"/>
      <protection locked="0"/>
    </xf>
    <xf numFmtId="0" fontId="40" fillId="12" borderId="131" xfId="15" applyFont="1" applyFill="1" applyBorder="1" applyAlignment="1" applyProtection="1">
      <alignment horizontal="center" vertical="center"/>
      <protection locked="0"/>
    </xf>
    <xf numFmtId="0" fontId="40" fillId="12" borderId="33" xfId="15" applyFont="1" applyFill="1" applyBorder="1" applyAlignment="1" applyProtection="1">
      <alignment horizontal="center" vertical="center"/>
      <protection locked="0"/>
    </xf>
    <xf numFmtId="0" fontId="40" fillId="12" borderId="77" xfId="15" applyFont="1" applyFill="1" applyBorder="1" applyAlignment="1" applyProtection="1">
      <alignment horizontal="center" vertical="center"/>
      <protection locked="0"/>
    </xf>
    <xf numFmtId="0" fontId="40" fillId="12" borderId="78" xfId="15" applyFont="1" applyFill="1" applyBorder="1" applyAlignment="1" applyProtection="1">
      <alignment horizontal="center" vertical="center"/>
      <protection locked="0"/>
    </xf>
    <xf numFmtId="0" fontId="13" fillId="4" borderId="0" xfId="15" applyFont="1" applyFill="1" applyAlignment="1" applyProtection="1">
      <alignment horizontal="center" vertical="center" wrapText="1"/>
      <protection locked="0"/>
    </xf>
    <xf numFmtId="0" fontId="98" fillId="17" borderId="20" xfId="37" applyFont="1" applyFill="1" applyBorder="1" applyAlignment="1">
      <alignment horizontal="center"/>
    </xf>
    <xf numFmtId="0" fontId="98" fillId="17" borderId="0" xfId="37" applyFont="1" applyFill="1" applyAlignment="1">
      <alignment horizontal="center"/>
    </xf>
    <xf numFmtId="0" fontId="13" fillId="6" borderId="21" xfId="15" applyFont="1" applyFill="1" applyBorder="1" applyAlignment="1" applyProtection="1">
      <alignment horizontal="center" vertical="center"/>
      <protection locked="0"/>
    </xf>
    <xf numFmtId="0" fontId="13" fillId="6" borderId="22" xfId="15" applyFont="1" applyFill="1" applyBorder="1" applyAlignment="1" applyProtection="1">
      <alignment horizontal="center" vertical="center"/>
      <protection locked="0"/>
    </xf>
    <xf numFmtId="0" fontId="13" fillId="6" borderId="26" xfId="15" applyFont="1" applyFill="1" applyBorder="1" applyAlignment="1" applyProtection="1">
      <alignment horizontal="center" vertical="center"/>
      <protection locked="0"/>
    </xf>
    <xf numFmtId="0" fontId="56" fillId="8" borderId="17" xfId="15" applyFont="1" applyFill="1" applyBorder="1" applyAlignment="1">
      <alignment horizontal="center" vertical="center"/>
    </xf>
    <xf numFmtId="0" fontId="56" fillId="8" borderId="0" xfId="15" applyFont="1" applyFill="1" applyAlignment="1">
      <alignment horizontal="center" vertical="center"/>
    </xf>
    <xf numFmtId="0" fontId="160" fillId="10" borderId="20" xfId="37" applyFont="1" applyFill="1" applyBorder="1" applyAlignment="1">
      <alignment horizontal="center" vertical="center"/>
    </xf>
    <xf numFmtId="0" fontId="160" fillId="10" borderId="0" xfId="37" applyFont="1" applyFill="1" applyAlignment="1">
      <alignment horizontal="center" vertical="center"/>
    </xf>
    <xf numFmtId="0" fontId="98" fillId="17" borderId="25" xfId="37" applyFont="1" applyFill="1" applyBorder="1" applyAlignment="1">
      <alignment horizontal="left"/>
    </xf>
    <xf numFmtId="0" fontId="13" fillId="6" borderId="21" xfId="15" applyFont="1" applyFill="1" applyBorder="1" applyAlignment="1" applyProtection="1">
      <alignment horizontal="left" vertical="center"/>
      <protection locked="0"/>
    </xf>
    <xf numFmtId="0" fontId="13" fillId="6" borderId="22" xfId="15" applyFont="1" applyFill="1" applyBorder="1" applyAlignment="1" applyProtection="1">
      <alignment horizontal="left" vertical="center"/>
      <protection locked="0"/>
    </xf>
    <xf numFmtId="0" fontId="13" fillId="6" borderId="26" xfId="15" applyFont="1" applyFill="1" applyBorder="1" applyAlignment="1" applyProtection="1">
      <alignment horizontal="left" vertical="center"/>
      <protection locked="0"/>
    </xf>
    <xf numFmtId="0" fontId="13" fillId="4" borderId="3" xfId="15" applyFont="1" applyFill="1" applyBorder="1" applyAlignment="1" applyProtection="1">
      <alignment horizontal="left" vertical="center"/>
      <protection locked="0"/>
    </xf>
    <xf numFmtId="0" fontId="13" fillId="6" borderId="0" xfId="15" applyFont="1" applyFill="1" applyAlignment="1" applyProtection="1">
      <alignment horizontal="left" vertical="center"/>
      <protection locked="0"/>
    </xf>
    <xf numFmtId="0" fontId="13" fillId="6" borderId="16" xfId="15" applyFont="1" applyFill="1" applyBorder="1" applyAlignment="1" applyProtection="1">
      <alignment horizontal="left" vertical="center"/>
      <protection locked="0"/>
    </xf>
    <xf numFmtId="0" fontId="13" fillId="6" borderId="3" xfId="15" applyFont="1" applyFill="1" applyBorder="1" applyAlignment="1" applyProtection="1">
      <alignment horizontal="left" vertical="center"/>
      <protection locked="0"/>
    </xf>
    <xf numFmtId="0" fontId="13" fillId="4" borderId="3" xfId="15" applyFont="1" applyFill="1" applyBorder="1" applyAlignment="1" applyProtection="1">
      <alignment horizontal="center" vertical="center"/>
      <protection locked="0"/>
    </xf>
    <xf numFmtId="0" fontId="13" fillId="6" borderId="20" xfId="15" applyFont="1" applyFill="1" applyBorder="1" applyAlignment="1" applyProtection="1">
      <alignment horizontal="center" vertical="center"/>
      <protection locked="0"/>
    </xf>
    <xf numFmtId="0" fontId="13" fillId="6" borderId="0" xfId="15" applyFont="1" applyFill="1" applyAlignment="1" applyProtection="1">
      <alignment horizontal="center" vertical="center"/>
      <protection locked="0"/>
    </xf>
    <xf numFmtId="0" fontId="13" fillId="6" borderId="16" xfId="15" applyFont="1" applyFill="1" applyBorder="1" applyAlignment="1" applyProtection="1">
      <alignment horizontal="center" vertical="center"/>
      <protection locked="0"/>
    </xf>
    <xf numFmtId="0" fontId="160" fillId="8" borderId="131" xfId="37" applyFont="1" applyFill="1" applyBorder="1" applyAlignment="1">
      <alignment horizontal="center" vertical="center"/>
    </xf>
    <xf numFmtId="0" fontId="10" fillId="4" borderId="77" xfId="15" applyFont="1" applyFill="1" applyBorder="1" applyAlignment="1" applyProtection="1">
      <alignment horizontal="left" vertical="center"/>
      <protection locked="0"/>
    </xf>
    <xf numFmtId="0" fontId="10" fillId="4" borderId="78" xfId="15" applyFont="1" applyFill="1" applyBorder="1" applyAlignment="1" applyProtection="1">
      <alignment horizontal="left" vertical="center"/>
      <protection locked="0"/>
    </xf>
    <xf numFmtId="0" fontId="10" fillId="4" borderId="43" xfId="15" applyFont="1" applyFill="1" applyBorder="1" applyAlignment="1">
      <alignment horizontal="left" vertical="top"/>
    </xf>
    <xf numFmtId="0" fontId="10" fillId="4" borderId="131" xfId="15" applyFont="1" applyFill="1" applyBorder="1" applyAlignment="1">
      <alignment horizontal="left" vertical="top"/>
    </xf>
    <xf numFmtId="0" fontId="10" fillId="4" borderId="19" xfId="15" applyFont="1" applyFill="1" applyBorder="1" applyAlignment="1">
      <alignment horizontal="left" vertical="top"/>
    </xf>
    <xf numFmtId="0" fontId="40" fillId="12" borderId="117" xfId="15" applyFont="1" applyFill="1" applyBorder="1" applyAlignment="1" applyProtection="1">
      <alignment horizontal="center" vertical="center"/>
      <protection locked="0"/>
    </xf>
    <xf numFmtId="0" fontId="40" fillId="12" borderId="144" xfId="15" applyFont="1" applyFill="1" applyBorder="1" applyAlignment="1" applyProtection="1">
      <alignment horizontal="center" vertical="center"/>
      <protection locked="0"/>
    </xf>
    <xf numFmtId="0" fontId="40" fillId="12" borderId="148" xfId="15" applyFont="1" applyFill="1" applyBorder="1" applyAlignment="1" applyProtection="1">
      <alignment horizontal="center" vertical="center"/>
      <protection locked="0"/>
    </xf>
    <xf numFmtId="0" fontId="40" fillId="12" borderId="52" xfId="15" applyFont="1" applyFill="1" applyBorder="1" applyAlignment="1" applyProtection="1">
      <alignment horizontal="center" vertical="center"/>
      <protection locked="0"/>
    </xf>
    <xf numFmtId="0" fontId="40" fillId="11" borderId="137" xfId="15" applyFont="1" applyFill="1" applyBorder="1" applyAlignment="1">
      <alignment horizontal="left"/>
    </xf>
    <xf numFmtId="0" fontId="40" fillId="11" borderId="138" xfId="15" applyFont="1" applyFill="1" applyBorder="1" applyAlignment="1">
      <alignment horizontal="left"/>
    </xf>
    <xf numFmtId="0" fontId="40" fillId="11" borderId="140" xfId="15" applyFont="1" applyFill="1" applyBorder="1" applyAlignment="1">
      <alignment horizontal="left"/>
    </xf>
    <xf numFmtId="0" fontId="40" fillId="11" borderId="141" xfId="15" applyFont="1" applyFill="1" applyBorder="1" applyAlignment="1">
      <alignment horizontal="left"/>
    </xf>
    <xf numFmtId="0" fontId="10" fillId="0" borderId="114" xfId="15" applyFont="1" applyBorder="1" applyAlignment="1">
      <alignment horizontal="center" vertical="center"/>
    </xf>
    <xf numFmtId="0" fontId="10" fillId="0" borderId="139" xfId="15" applyFont="1" applyBorder="1" applyAlignment="1">
      <alignment horizontal="center" vertical="center"/>
    </xf>
    <xf numFmtId="0" fontId="40" fillId="0" borderId="76" xfId="15" applyFont="1" applyBorder="1" applyAlignment="1" applyProtection="1">
      <alignment horizontal="center"/>
      <protection locked="0"/>
    </xf>
    <xf numFmtId="0" fontId="40" fillId="0" borderId="74" xfId="15" applyFont="1" applyBorder="1" applyAlignment="1" applyProtection="1">
      <alignment horizontal="center"/>
      <protection locked="0"/>
    </xf>
    <xf numFmtId="0" fontId="40" fillId="0" borderId="80" xfId="15" applyFont="1" applyBorder="1" applyAlignment="1" applyProtection="1">
      <alignment horizontal="center"/>
      <protection locked="0"/>
    </xf>
    <xf numFmtId="0" fontId="40" fillId="11" borderId="143" xfId="15" applyFont="1" applyFill="1" applyBorder="1" applyAlignment="1" applyProtection="1">
      <alignment horizontal="left" wrapText="1"/>
      <protection locked="0"/>
    </xf>
    <xf numFmtId="0" fontId="40" fillId="11" borderId="118" xfId="15" applyFont="1" applyFill="1" applyBorder="1" applyAlignment="1" applyProtection="1">
      <alignment horizontal="left" wrapText="1"/>
      <protection locked="0"/>
    </xf>
    <xf numFmtId="0" fontId="40" fillId="11" borderId="120" xfId="15" applyFont="1" applyFill="1" applyBorder="1" applyAlignment="1" applyProtection="1">
      <alignment horizontal="left" wrapText="1"/>
      <protection locked="0"/>
    </xf>
    <xf numFmtId="0" fontId="40" fillId="11" borderId="72" xfId="15" applyFont="1" applyFill="1" applyBorder="1" applyAlignment="1" applyProtection="1">
      <alignment horizontal="left" wrapText="1"/>
      <protection locked="0"/>
    </xf>
    <xf numFmtId="0" fontId="13" fillId="4" borderId="3" xfId="15" applyFont="1" applyFill="1" applyBorder="1" applyAlignment="1" applyProtection="1">
      <alignment horizontal="left" vertical="center" wrapText="1"/>
      <protection locked="0"/>
    </xf>
    <xf numFmtId="0" fontId="13" fillId="6" borderId="3" xfId="15" applyFont="1" applyFill="1" applyBorder="1" applyAlignment="1" applyProtection="1">
      <alignment horizontal="center" vertical="center"/>
      <protection locked="0"/>
    </xf>
    <xf numFmtId="0" fontId="40" fillId="11" borderId="143" xfId="15" applyFont="1" applyFill="1" applyBorder="1" applyAlignment="1" applyProtection="1">
      <alignment horizontal="right" wrapText="1"/>
      <protection locked="0"/>
    </xf>
    <xf numFmtId="0" fontId="40" fillId="11" borderId="118" xfId="15" applyFont="1" applyFill="1" applyBorder="1" applyAlignment="1" applyProtection="1">
      <alignment horizontal="right" wrapText="1"/>
      <protection locked="0"/>
    </xf>
    <xf numFmtId="0" fontId="40" fillId="11" borderId="120" xfId="15" applyFont="1" applyFill="1" applyBorder="1" applyAlignment="1" applyProtection="1">
      <alignment horizontal="right" wrapText="1"/>
      <protection locked="0"/>
    </xf>
    <xf numFmtId="0" fontId="40" fillId="11" borderId="72" xfId="15" applyFont="1" applyFill="1" applyBorder="1" applyAlignment="1" applyProtection="1">
      <alignment horizontal="right" wrapText="1"/>
      <protection locked="0"/>
    </xf>
    <xf numFmtId="0" fontId="56" fillId="8" borderId="143" xfId="34" applyFont="1" applyFill="1" applyBorder="1" applyAlignment="1">
      <alignment horizontal="center" vertical="center"/>
    </xf>
    <xf numFmtId="0" fontId="56" fillId="8" borderId="118" xfId="34" applyFont="1" applyFill="1" applyBorder="1" applyAlignment="1">
      <alignment horizontal="center" vertical="center"/>
    </xf>
    <xf numFmtId="0" fontId="56" fillId="8" borderId="119" xfId="34" applyFont="1" applyFill="1" applyBorder="1" applyAlignment="1">
      <alignment horizontal="center" vertical="center"/>
    </xf>
    <xf numFmtId="0" fontId="56" fillId="8" borderId="18" xfId="34" applyFont="1" applyFill="1" applyBorder="1" applyAlignment="1">
      <alignment horizontal="center" vertical="center"/>
    </xf>
    <xf numFmtId="0" fontId="56" fillId="8" borderId="131" xfId="34" applyFont="1" applyFill="1" applyBorder="1" applyAlignment="1">
      <alignment horizontal="center" vertical="center"/>
    </xf>
    <xf numFmtId="0" fontId="56" fillId="8" borderId="19" xfId="34" applyFont="1" applyFill="1" applyBorder="1" applyAlignment="1">
      <alignment horizontal="center" vertical="center"/>
    </xf>
    <xf numFmtId="0" fontId="9" fillId="18" borderId="18" xfId="35" applyFont="1" applyFill="1" applyBorder="1" applyAlignment="1">
      <alignment horizontal="center" vertical="center"/>
    </xf>
    <xf numFmtId="0" fontId="9" fillId="18" borderId="131" xfId="35" applyFont="1" applyFill="1" applyBorder="1" applyAlignment="1">
      <alignment horizontal="center" vertical="center"/>
    </xf>
    <xf numFmtId="0" fontId="9" fillId="21" borderId="30" xfId="35" applyFont="1" applyFill="1" applyBorder="1" applyAlignment="1">
      <alignment horizontal="center" vertical="center" wrapText="1"/>
    </xf>
    <xf numFmtId="0" fontId="9" fillId="18" borderId="19" xfId="35" applyFont="1" applyFill="1" applyBorder="1" applyAlignment="1">
      <alignment horizontal="center" vertical="center"/>
    </xf>
    <xf numFmtId="0" fontId="40" fillId="0" borderId="144" xfId="35" applyFont="1" applyBorder="1" applyAlignment="1">
      <alignment horizontal="center" vertical="center" wrapText="1"/>
    </xf>
    <xf numFmtId="0" fontId="40" fillId="0" borderId="147" xfId="35" applyFont="1" applyBorder="1" applyAlignment="1">
      <alignment horizontal="center" vertical="center" wrapText="1"/>
    </xf>
    <xf numFmtId="0" fontId="40" fillId="0" borderId="122" xfId="36" applyFont="1" applyBorder="1" applyAlignment="1">
      <alignment horizontal="center" vertical="center"/>
    </xf>
    <xf numFmtId="0" fontId="40" fillId="0" borderId="123" xfId="36" applyFont="1" applyBorder="1" applyAlignment="1">
      <alignment horizontal="center" vertical="center"/>
    </xf>
    <xf numFmtId="0" fontId="40" fillId="0" borderId="124" xfId="36" applyFont="1" applyBorder="1" applyAlignment="1">
      <alignment horizontal="center" vertical="center"/>
    </xf>
    <xf numFmtId="0" fontId="82" fillId="10" borderId="146" xfId="34" applyFont="1" applyFill="1" applyBorder="1" applyAlignment="1">
      <alignment horizontal="center" vertical="center"/>
    </xf>
    <xf numFmtId="0" fontId="82" fillId="10" borderId="144" xfId="34" applyFont="1" applyFill="1" applyBorder="1" applyAlignment="1">
      <alignment horizontal="center" vertical="center"/>
    </xf>
    <xf numFmtId="0" fontId="82" fillId="10" borderId="145" xfId="34" applyFont="1" applyFill="1" applyBorder="1" applyAlignment="1">
      <alignment horizontal="center" vertical="center"/>
    </xf>
    <xf numFmtId="0" fontId="27" fillId="0" borderId="143" xfId="37" applyFont="1" applyBorder="1" applyAlignment="1" applyProtection="1">
      <alignment horizontal="center" vertical="center" wrapText="1"/>
      <protection locked="0"/>
    </xf>
    <xf numFmtId="0" fontId="27" fillId="0" borderId="118" xfId="37" applyFont="1" applyBorder="1" applyAlignment="1" applyProtection="1">
      <alignment horizontal="center" vertical="center" wrapText="1"/>
      <protection locked="0"/>
    </xf>
    <xf numFmtId="0" fontId="27" fillId="0" borderId="119" xfId="37" applyFont="1" applyBorder="1" applyAlignment="1" applyProtection="1">
      <alignment horizontal="center" vertical="center" wrapText="1"/>
      <protection locked="0"/>
    </xf>
    <xf numFmtId="0" fontId="27" fillId="0" borderId="18" xfId="37" applyFont="1" applyBorder="1" applyAlignment="1" applyProtection="1">
      <alignment horizontal="center" vertical="center" wrapText="1"/>
      <protection locked="0"/>
    </xf>
    <xf numFmtId="0" fontId="27" fillId="0" borderId="131" xfId="37" applyFont="1" applyBorder="1" applyAlignment="1" applyProtection="1">
      <alignment horizontal="center" vertical="center" wrapText="1"/>
      <protection locked="0"/>
    </xf>
    <xf numFmtId="0" fontId="27" fillId="0" borderId="19" xfId="37" applyFont="1" applyBorder="1" applyAlignment="1" applyProtection="1">
      <alignment horizontal="center" vertical="center" wrapText="1"/>
      <protection locked="0"/>
    </xf>
    <xf numFmtId="0" fontId="10" fillId="0" borderId="38" xfId="35" applyFont="1" applyBorder="1" applyAlignment="1" applyProtection="1">
      <alignment horizontal="center" vertical="center" wrapText="1"/>
      <protection locked="0"/>
    </xf>
    <xf numFmtId="0" fontId="10" fillId="0" borderId="42" xfId="35" applyFont="1" applyBorder="1" applyAlignment="1" applyProtection="1">
      <alignment horizontal="center" vertical="center" wrapText="1"/>
      <protection locked="0"/>
    </xf>
    <xf numFmtId="0" fontId="10" fillId="0" borderId="15" xfId="36" applyFont="1" applyBorder="1" applyAlignment="1" applyProtection="1">
      <alignment horizontal="center" vertical="center" wrapText="1"/>
      <protection locked="0"/>
    </xf>
    <xf numFmtId="0" fontId="10" fillId="0" borderId="48" xfId="36" applyFont="1" applyBorder="1" applyAlignment="1" applyProtection="1">
      <alignment horizontal="center" vertical="center" wrapText="1"/>
      <protection locked="0"/>
    </xf>
    <xf numFmtId="0" fontId="10" fillId="0" borderId="28" xfId="35" applyFont="1" applyBorder="1" applyAlignment="1" applyProtection="1">
      <alignment horizontal="center" vertical="center" wrapText="1"/>
      <protection locked="0"/>
    </xf>
    <xf numFmtId="0" fontId="10" fillId="0" borderId="7" xfId="35" applyFont="1" applyBorder="1" applyAlignment="1" applyProtection="1">
      <alignment horizontal="center" vertical="center" wrapText="1"/>
      <protection locked="0"/>
    </xf>
    <xf numFmtId="0" fontId="10" fillId="0" borderId="3" xfId="36" applyFont="1" applyBorder="1" applyAlignment="1" applyProtection="1">
      <alignment horizontal="center" vertical="center" wrapText="1"/>
      <protection locked="0"/>
    </xf>
    <xf numFmtId="0" fontId="10" fillId="0" borderId="6" xfId="36" applyFont="1" applyBorder="1" applyAlignment="1" applyProtection="1">
      <alignment horizontal="center" vertical="center" wrapText="1"/>
      <protection locked="0"/>
    </xf>
    <xf numFmtId="0" fontId="10" fillId="0" borderId="3" xfId="36" applyFont="1" applyBorder="1" applyAlignment="1" applyProtection="1">
      <alignment horizontal="center" vertical="center"/>
      <protection locked="0"/>
    </xf>
    <xf numFmtId="0" fontId="10" fillId="0" borderId="6" xfId="36" applyFont="1" applyBorder="1" applyAlignment="1" applyProtection="1">
      <alignment horizontal="center" vertical="center"/>
      <protection locked="0"/>
    </xf>
    <xf numFmtId="0" fontId="10" fillId="0" borderId="49" xfId="35" applyFont="1" applyBorder="1" applyAlignment="1" applyProtection="1">
      <alignment horizontal="center" vertical="center" wrapText="1"/>
      <protection locked="0"/>
    </xf>
    <xf numFmtId="0" fontId="10" fillId="0" borderId="50" xfId="35" applyFont="1" applyBorder="1" applyAlignment="1" applyProtection="1">
      <alignment horizontal="center" vertical="center" wrapText="1"/>
      <protection locked="0"/>
    </xf>
    <xf numFmtId="0" fontId="10" fillId="0" borderId="11" xfId="36" applyFont="1" applyBorder="1" applyAlignment="1" applyProtection="1">
      <alignment horizontal="center" vertical="center"/>
      <protection locked="0"/>
    </xf>
    <xf numFmtId="0" fontId="10" fillId="0" borderId="12" xfId="36" applyFont="1" applyBorder="1" applyAlignment="1" applyProtection="1">
      <alignment horizontal="center" vertical="center"/>
      <protection locked="0"/>
    </xf>
    <xf numFmtId="0" fontId="28" fillId="0" borderId="65" xfId="15" applyFont="1" applyBorder="1" applyAlignment="1" applyProtection="1">
      <alignment horizontal="center" vertical="center"/>
      <protection hidden="1"/>
    </xf>
    <xf numFmtId="164" fontId="35" fillId="16" borderId="66" xfId="15" applyNumberFormat="1" applyFont="1" applyFill="1" applyBorder="1" applyAlignment="1" applyProtection="1">
      <alignment horizontal="center" vertical="center"/>
      <protection hidden="1"/>
    </xf>
    <xf numFmtId="164" fontId="35" fillId="16" borderId="67" xfId="15" applyNumberFormat="1" applyFont="1" applyFill="1" applyBorder="1" applyAlignment="1" applyProtection="1">
      <alignment horizontal="center" vertical="center"/>
      <protection hidden="1"/>
    </xf>
    <xf numFmtId="164" fontId="35" fillId="16" borderId="68" xfId="15" applyNumberFormat="1" applyFont="1" applyFill="1" applyBorder="1" applyAlignment="1" applyProtection="1">
      <alignment horizontal="center" vertical="center"/>
      <protection hidden="1"/>
    </xf>
    <xf numFmtId="164" fontId="35" fillId="16" borderId="69" xfId="15" applyNumberFormat="1" applyFont="1" applyFill="1" applyBorder="1" applyAlignment="1" applyProtection="1">
      <alignment horizontal="center" vertical="center"/>
      <protection hidden="1"/>
    </xf>
    <xf numFmtId="0" fontId="43" fillId="6" borderId="20" xfId="15" applyFont="1" applyFill="1" applyBorder="1" applyAlignment="1"/>
    <xf numFmtId="0" fontId="43" fillId="6" borderId="0" xfId="15" applyFont="1" applyFill="1" applyAlignment="1"/>
    <xf numFmtId="0" fontId="43" fillId="6" borderId="16" xfId="15" applyFont="1" applyFill="1" applyBorder="1" applyAlignment="1"/>
    <xf numFmtId="0" fontId="43" fillId="6" borderId="24" xfId="15" applyFont="1" applyFill="1" applyBorder="1" applyAlignment="1"/>
    <xf numFmtId="0" fontId="43" fillId="6" borderId="25" xfId="15" applyFont="1" applyFill="1" applyBorder="1" applyAlignment="1"/>
    <xf numFmtId="0" fontId="43" fillId="6" borderId="13" xfId="15" applyFont="1" applyFill="1" applyBorder="1" applyAlignment="1"/>
    <xf numFmtId="0" fontId="18" fillId="0" borderId="0" xfId="15" applyFont="1" applyAlignment="1" applyProtection="1">
      <alignment horizontal="right" vertical="center"/>
      <protection hidden="1"/>
    </xf>
    <xf numFmtId="0" fontId="35" fillId="10" borderId="66" xfId="15" applyFont="1" applyFill="1" applyBorder="1" applyAlignment="1" applyProtection="1">
      <alignment horizontal="center" vertical="center"/>
      <protection hidden="1"/>
    </xf>
    <xf numFmtId="0" fontId="35" fillId="10" borderId="70" xfId="15" applyFont="1" applyFill="1" applyBorder="1" applyAlignment="1" applyProtection="1">
      <alignment horizontal="center" vertical="center"/>
      <protection hidden="1"/>
    </xf>
    <xf numFmtId="0" fontId="35" fillId="10" borderId="67" xfId="15" applyFont="1" applyFill="1" applyBorder="1" applyAlignment="1" applyProtection="1">
      <alignment horizontal="center" vertical="center"/>
      <protection hidden="1"/>
    </xf>
    <xf numFmtId="0" fontId="35" fillId="10" borderId="68" xfId="15" applyFont="1" applyFill="1" applyBorder="1" applyAlignment="1" applyProtection="1">
      <alignment horizontal="center" vertical="center"/>
      <protection hidden="1"/>
    </xf>
    <xf numFmtId="0" fontId="35" fillId="10" borderId="71" xfId="15" applyFont="1" applyFill="1" applyBorder="1" applyAlignment="1" applyProtection="1">
      <alignment horizontal="center" vertical="center"/>
      <protection hidden="1"/>
    </xf>
    <xf numFmtId="0" fontId="35" fillId="10" borderId="69" xfId="15" applyFont="1" applyFill="1" applyBorder="1" applyAlignment="1" applyProtection="1">
      <alignment horizontal="center" vertical="center"/>
      <protection hidden="1"/>
    </xf>
    <xf numFmtId="165" fontId="18" fillId="16" borderId="59" xfId="15" applyNumberFormat="1" applyFont="1" applyFill="1" applyBorder="1" applyAlignment="1" applyProtection="1">
      <alignment horizontal="center" vertical="center"/>
      <protection hidden="1"/>
    </xf>
    <xf numFmtId="165" fontId="18" fillId="16" borderId="60" xfId="15" applyNumberFormat="1" applyFont="1" applyFill="1" applyBorder="1" applyAlignment="1" applyProtection="1">
      <alignment horizontal="center" vertical="center"/>
      <protection hidden="1"/>
    </xf>
    <xf numFmtId="165" fontId="18" fillId="16" borderId="61" xfId="15" applyNumberFormat="1" applyFont="1" applyFill="1" applyBorder="1" applyAlignment="1" applyProtection="1">
      <alignment horizontal="center" vertical="center"/>
      <protection hidden="1"/>
    </xf>
    <xf numFmtId="165" fontId="18" fillId="16" borderId="62" xfId="15" applyNumberFormat="1" applyFont="1" applyFill="1" applyBorder="1" applyAlignment="1" applyProtection="1">
      <alignment horizontal="center" vertical="center"/>
      <protection hidden="1"/>
    </xf>
    <xf numFmtId="0" fontId="13" fillId="10" borderId="2" xfId="15" applyFont="1" applyFill="1" applyBorder="1" applyAlignment="1" applyProtection="1">
      <alignment horizontal="center" vertical="center"/>
      <protection hidden="1"/>
    </xf>
    <xf numFmtId="0" fontId="13" fillId="10" borderId="7" xfId="15" applyFont="1" applyFill="1" applyBorder="1" applyAlignment="1" applyProtection="1">
      <alignment horizontal="center" vertical="center"/>
      <protection hidden="1"/>
    </xf>
    <xf numFmtId="0" fontId="17" fillId="6" borderId="21" xfId="15" applyFont="1" applyFill="1" applyBorder="1" applyAlignment="1" applyProtection="1">
      <alignment horizontal="center" vertical="center"/>
      <protection hidden="1"/>
    </xf>
    <xf numFmtId="0" fontId="17" fillId="6" borderId="22" xfId="15" applyFont="1" applyFill="1" applyBorder="1" applyAlignment="1" applyProtection="1">
      <alignment horizontal="center" vertical="center"/>
      <protection hidden="1"/>
    </xf>
    <xf numFmtId="0" fontId="17" fillId="6" borderId="20" xfId="15" applyFont="1" applyFill="1" applyBorder="1" applyAlignment="1" applyProtection="1">
      <alignment horizontal="center" vertical="center"/>
      <protection hidden="1"/>
    </xf>
    <xf numFmtId="0" fontId="17" fillId="6" borderId="0" xfId="15" applyFont="1" applyFill="1" applyAlignment="1" applyProtection="1">
      <alignment horizontal="center" vertical="center"/>
      <protection hidden="1"/>
    </xf>
    <xf numFmtId="0" fontId="17" fillId="6" borderId="24" xfId="15" applyFont="1" applyFill="1" applyBorder="1" applyAlignment="1" applyProtection="1">
      <alignment horizontal="center" vertical="center"/>
      <protection hidden="1"/>
    </xf>
    <xf numFmtId="0" fontId="17" fillId="6" borderId="25" xfId="15" applyFont="1" applyFill="1" applyBorder="1" applyAlignment="1" applyProtection="1">
      <alignment horizontal="center" vertical="center"/>
      <protection hidden="1"/>
    </xf>
    <xf numFmtId="0" fontId="17" fillId="6" borderId="22" xfId="15" applyFont="1" applyFill="1" applyBorder="1" applyAlignment="1" applyProtection="1">
      <alignment horizontal="left" vertical="center" indent="1"/>
      <protection hidden="1"/>
    </xf>
    <xf numFmtId="0" fontId="17" fillId="6" borderId="0" xfId="15" applyFont="1" applyFill="1" applyAlignment="1" applyProtection="1">
      <alignment horizontal="left" vertical="center" indent="1"/>
      <protection hidden="1"/>
    </xf>
    <xf numFmtId="0" fontId="17" fillId="6" borderId="25" xfId="15" applyFont="1" applyFill="1" applyBorder="1" applyAlignment="1" applyProtection="1">
      <alignment horizontal="left" vertical="center" indent="1"/>
      <protection hidden="1"/>
    </xf>
    <xf numFmtId="0" fontId="17" fillId="6" borderId="7" xfId="15" applyFont="1" applyFill="1" applyBorder="1" applyAlignment="1" applyProtection="1">
      <alignment horizontal="left" vertical="center" indent="1"/>
      <protection hidden="1"/>
    </xf>
    <xf numFmtId="0" fontId="17" fillId="6" borderId="3" xfId="15" applyFont="1" applyFill="1" applyBorder="1" applyAlignment="1" applyProtection="1">
      <alignment horizontal="left" vertical="center" indent="1"/>
      <protection hidden="1"/>
    </xf>
    <xf numFmtId="0" fontId="17" fillId="6" borderId="28" xfId="15" applyFont="1" applyFill="1" applyBorder="1" applyAlignment="1" applyProtection="1">
      <alignment horizontal="left" vertical="center" indent="1"/>
      <protection hidden="1"/>
    </xf>
    <xf numFmtId="0" fontId="17" fillId="6" borderId="22" xfId="15" applyFont="1" applyFill="1" applyBorder="1" applyAlignment="1" applyProtection="1">
      <alignment horizontal="left" vertical="center"/>
      <protection hidden="1"/>
    </xf>
    <xf numFmtId="0" fontId="17" fillId="6" borderId="26" xfId="15" applyFont="1" applyFill="1" applyBorder="1" applyAlignment="1" applyProtection="1">
      <alignment horizontal="left" vertical="center"/>
      <protection hidden="1"/>
    </xf>
    <xf numFmtId="0" fontId="17" fillId="6" borderId="0" xfId="15" applyFont="1" applyFill="1" applyAlignment="1" applyProtection="1">
      <alignment horizontal="left" vertical="center"/>
      <protection hidden="1"/>
    </xf>
    <xf numFmtId="0" fontId="17" fillId="6" borderId="16" xfId="15" applyFont="1" applyFill="1" applyBorder="1" applyAlignment="1" applyProtection="1">
      <alignment horizontal="left" vertical="center"/>
      <protection hidden="1"/>
    </xf>
    <xf numFmtId="0" fontId="17" fillId="6" borderId="25" xfId="15" applyFont="1" applyFill="1" applyBorder="1" applyAlignment="1" applyProtection="1">
      <alignment horizontal="left" vertical="center"/>
      <protection hidden="1"/>
    </xf>
    <xf numFmtId="0" fontId="17" fillId="6" borderId="13" xfId="15" applyFont="1" applyFill="1" applyBorder="1" applyAlignment="1" applyProtection="1">
      <alignment horizontal="left" vertical="center"/>
      <protection hidden="1"/>
    </xf>
    <xf numFmtId="165" fontId="18" fillId="16" borderId="29" xfId="15" applyNumberFormat="1" applyFont="1" applyFill="1" applyBorder="1" applyAlignment="1" applyProtection="1">
      <alignment horizontal="center" vertical="center"/>
      <protection hidden="1"/>
    </xf>
    <xf numFmtId="165" fontId="18" fillId="16" borderId="58" xfId="15" applyNumberFormat="1" applyFont="1" applyFill="1" applyBorder="1" applyAlignment="1" applyProtection="1">
      <alignment horizontal="center" vertical="center"/>
      <protection hidden="1"/>
    </xf>
    <xf numFmtId="0" fontId="58" fillId="0" borderId="17" xfId="15" applyFont="1" applyBorder="1" applyAlignment="1" applyProtection="1">
      <alignment horizontal="left" vertical="center" indent="1"/>
      <protection hidden="1"/>
    </xf>
    <xf numFmtId="0" fontId="58" fillId="0" borderId="0" xfId="15" applyFont="1" applyAlignment="1" applyProtection="1">
      <alignment horizontal="left" vertical="center" indent="1"/>
      <protection hidden="1"/>
    </xf>
    <xf numFmtId="0" fontId="17" fillId="0" borderId="0" xfId="15" applyFont="1" applyAlignment="1" applyProtection="1">
      <alignment horizontal="right" vertical="center"/>
      <protection hidden="1"/>
    </xf>
    <xf numFmtId="0" fontId="0" fillId="0" borderId="0" xfId="0" applyAlignment="1"/>
    <xf numFmtId="0" fontId="0" fillId="0" borderId="34" xfId="0" applyBorder="1" applyAlignment="1"/>
    <xf numFmtId="173" fontId="17" fillId="16" borderId="125" xfId="15" applyNumberFormat="1" applyFont="1" applyFill="1" applyBorder="1" applyAlignment="1" applyProtection="1">
      <alignment horizontal="center" vertical="center"/>
      <protection hidden="1"/>
    </xf>
    <xf numFmtId="173" fontId="17" fillId="16" borderId="31" xfId="15" applyNumberFormat="1" applyFont="1" applyFill="1" applyBorder="1" applyAlignment="1" applyProtection="1">
      <alignment horizontal="center" vertical="center"/>
      <protection hidden="1"/>
    </xf>
    <xf numFmtId="0" fontId="13" fillId="6" borderId="3" xfId="15" applyFont="1" applyFill="1" applyBorder="1" applyAlignment="1"/>
    <xf numFmtId="0" fontId="13" fillId="6" borderId="23" xfId="15" applyFont="1" applyFill="1" applyBorder="1" applyAlignment="1"/>
    <xf numFmtId="164" fontId="37" fillId="16" borderId="66" xfId="15" applyNumberFormat="1" applyFont="1" applyFill="1" applyBorder="1" applyAlignment="1" applyProtection="1">
      <alignment horizontal="center" vertical="center"/>
      <protection hidden="1"/>
    </xf>
    <xf numFmtId="164" fontId="37" fillId="16" borderId="67" xfId="15" applyNumberFormat="1" applyFont="1" applyFill="1" applyBorder="1" applyAlignment="1" applyProtection="1">
      <alignment horizontal="center" vertical="center"/>
      <protection hidden="1"/>
    </xf>
    <xf numFmtId="164" fontId="37" fillId="16" borderId="68" xfId="15" applyNumberFormat="1" applyFont="1" applyFill="1" applyBorder="1" applyAlignment="1" applyProtection="1">
      <alignment horizontal="center" vertical="center"/>
      <protection hidden="1"/>
    </xf>
    <xf numFmtId="164" fontId="37" fillId="16" borderId="69" xfId="15" applyNumberFormat="1" applyFont="1" applyFill="1" applyBorder="1" applyAlignment="1" applyProtection="1">
      <alignment horizontal="center" vertical="center"/>
      <protection hidden="1"/>
    </xf>
    <xf numFmtId="0" fontId="13" fillId="10" borderId="59" xfId="15" applyFont="1" applyFill="1" applyBorder="1" applyAlignment="1" applyProtection="1">
      <alignment horizontal="center" vertical="center"/>
      <protection hidden="1"/>
    </xf>
    <xf numFmtId="0" fontId="17" fillId="6" borderId="40" xfId="15" applyFont="1" applyFill="1" applyBorder="1" applyAlignment="1" applyProtection="1">
      <alignment horizontal="center" vertical="center" wrapText="1"/>
      <protection hidden="1"/>
    </xf>
    <xf numFmtId="0" fontId="17" fillId="6" borderId="22" xfId="15" applyFont="1" applyFill="1" applyBorder="1" applyAlignment="1" applyProtection="1">
      <alignment horizontal="center" vertical="center" wrapText="1"/>
      <protection hidden="1"/>
    </xf>
    <xf numFmtId="0" fontId="17" fillId="6" borderId="41" xfId="15" applyFont="1" applyFill="1" applyBorder="1" applyAlignment="1" applyProtection="1">
      <alignment horizontal="center" vertical="center" wrapText="1"/>
      <protection hidden="1"/>
    </xf>
    <xf numFmtId="0" fontId="17" fillId="6" borderId="32" xfId="15" applyFont="1" applyFill="1" applyBorder="1" applyAlignment="1" applyProtection="1">
      <alignment horizontal="center" vertical="center" wrapText="1"/>
      <protection hidden="1"/>
    </xf>
    <xf numFmtId="0" fontId="17" fillId="6" borderId="25" xfId="15" applyFont="1" applyFill="1" applyBorder="1" applyAlignment="1" applyProtection="1">
      <alignment horizontal="center" vertical="center" wrapText="1"/>
      <protection hidden="1"/>
    </xf>
    <xf numFmtId="0" fontId="17" fillId="6" borderId="36" xfId="15" applyFont="1" applyFill="1" applyBorder="1" applyAlignment="1" applyProtection="1">
      <alignment horizontal="center" vertical="center" wrapText="1"/>
      <protection hidden="1"/>
    </xf>
    <xf numFmtId="0" fontId="17" fillId="0" borderId="17" xfId="15" applyFont="1" applyBorder="1" applyAlignment="1" applyProtection="1">
      <alignment horizontal="right" vertical="center"/>
      <protection hidden="1"/>
    </xf>
    <xf numFmtId="0" fontId="17" fillId="6" borderId="28" xfId="15" applyFont="1" applyFill="1" applyBorder="1" applyAlignment="1" applyProtection="1">
      <alignment horizontal="center" vertical="center"/>
      <protection hidden="1"/>
    </xf>
    <xf numFmtId="0" fontId="17" fillId="6" borderId="2" xfId="15" applyFont="1" applyFill="1" applyBorder="1" applyAlignment="1" applyProtection="1">
      <alignment horizontal="center" vertical="center"/>
      <protection hidden="1"/>
    </xf>
    <xf numFmtId="0" fontId="17" fillId="6" borderId="26" xfId="15" applyFont="1" applyFill="1" applyBorder="1" applyAlignment="1" applyProtection="1">
      <alignment horizontal="center" vertical="center"/>
      <protection hidden="1"/>
    </xf>
    <xf numFmtId="0" fontId="17" fillId="6" borderId="13" xfId="15" applyFont="1" applyFill="1" applyBorder="1" applyAlignment="1" applyProtection="1">
      <alignment horizontal="center" vertical="center"/>
      <protection hidden="1"/>
    </xf>
    <xf numFmtId="165" fontId="18" fillId="16" borderId="58" xfId="0" applyNumberFormat="1" applyFont="1" applyFill="1" applyBorder="1" applyAlignment="1" applyProtection="1">
      <alignment vertical="center"/>
      <protection hidden="1"/>
    </xf>
    <xf numFmtId="0" fontId="69" fillId="13" borderId="32" xfId="15" applyFont="1" applyFill="1" applyBorder="1" applyAlignment="1" applyProtection="1">
      <alignment horizontal="left" indent="1"/>
      <protection locked="0"/>
    </xf>
    <xf numFmtId="0" fontId="69" fillId="13" borderId="25" xfId="15" applyFont="1" applyFill="1" applyBorder="1" applyAlignment="1" applyProtection="1">
      <alignment horizontal="left" indent="1"/>
      <protection locked="0"/>
    </xf>
    <xf numFmtId="0" fontId="69" fillId="13" borderId="36" xfId="15" applyFont="1" applyFill="1" applyBorder="1" applyAlignment="1" applyProtection="1">
      <alignment horizontal="left" indent="1"/>
      <protection locked="0"/>
    </xf>
    <xf numFmtId="0" fontId="43" fillId="17" borderId="59" xfId="15" applyFont="1" applyFill="1" applyBorder="1" applyAlignment="1" applyProtection="1">
      <alignment horizontal="center"/>
      <protection hidden="1"/>
    </xf>
    <xf numFmtId="0" fontId="43" fillId="17" borderId="2" xfId="15" applyFont="1" applyFill="1" applyBorder="1" applyAlignment="1" applyProtection="1">
      <alignment horizontal="center"/>
      <protection hidden="1"/>
    </xf>
    <xf numFmtId="0" fontId="43" fillId="17" borderId="60" xfId="15" applyFont="1" applyFill="1" applyBorder="1" applyAlignment="1" applyProtection="1">
      <alignment horizontal="center"/>
      <protection hidden="1"/>
    </xf>
    <xf numFmtId="0" fontId="18" fillId="15" borderId="84" xfId="15" applyFont="1" applyFill="1" applyBorder="1" applyAlignment="1" applyProtection="1">
      <alignment horizontal="center" vertical="center"/>
      <protection hidden="1"/>
    </xf>
    <xf numFmtId="0" fontId="18" fillId="15" borderId="57" xfId="15" applyFont="1" applyFill="1" applyBorder="1" applyAlignment="1" applyProtection="1">
      <alignment horizontal="center" vertical="center"/>
      <protection hidden="1"/>
    </xf>
    <xf numFmtId="0" fontId="18" fillId="15" borderId="85" xfId="15" applyFont="1" applyFill="1" applyBorder="1" applyAlignment="1" applyProtection="1">
      <alignment horizontal="center" vertical="center"/>
      <protection hidden="1"/>
    </xf>
    <xf numFmtId="0" fontId="64" fillId="0" borderId="0" xfId="15" applyFont="1" applyAlignment="1" applyProtection="1">
      <alignment horizontal="right" wrapText="1" indent="1"/>
      <protection hidden="1"/>
    </xf>
    <xf numFmtId="0" fontId="64" fillId="0" borderId="0" xfId="15" applyFont="1" applyAlignment="1" applyProtection="1">
      <alignment horizontal="right" indent="1"/>
      <protection hidden="1"/>
    </xf>
    <xf numFmtId="0" fontId="18" fillId="10" borderId="21" xfId="15" applyFont="1" applyFill="1" applyBorder="1" applyAlignment="1" applyProtection="1">
      <alignment horizontal="center" vertical="center"/>
      <protection hidden="1"/>
    </xf>
    <xf numFmtId="0" fontId="18" fillId="10" borderId="22" xfId="15" applyFont="1" applyFill="1" applyBorder="1" applyAlignment="1" applyProtection="1">
      <alignment horizontal="center" vertical="center"/>
      <protection hidden="1"/>
    </xf>
    <xf numFmtId="0" fontId="18" fillId="10" borderId="26" xfId="15" applyFont="1" applyFill="1" applyBorder="1" applyAlignment="1" applyProtection="1">
      <alignment horizontal="center" vertical="center"/>
      <protection hidden="1"/>
    </xf>
    <xf numFmtId="0" fontId="18" fillId="10" borderId="24" xfId="15" applyFont="1" applyFill="1" applyBorder="1" applyAlignment="1" applyProtection="1">
      <alignment horizontal="center" vertical="center"/>
      <protection hidden="1"/>
    </xf>
    <xf numFmtId="0" fontId="18" fillId="10" borderId="25" xfId="15" applyFont="1" applyFill="1" applyBorder="1" applyAlignment="1" applyProtection="1">
      <alignment horizontal="center" vertical="center"/>
      <protection hidden="1"/>
    </xf>
    <xf numFmtId="0" fontId="18" fillId="10" borderId="13" xfId="15" applyFont="1" applyFill="1" applyBorder="1" applyAlignment="1" applyProtection="1">
      <alignment horizontal="center" vertical="center"/>
      <protection hidden="1"/>
    </xf>
    <xf numFmtId="0" fontId="17" fillId="0" borderId="20" xfId="15" applyFont="1" applyBorder="1" applyAlignment="1" applyProtection="1">
      <alignment horizontal="right" vertical="center" wrapText="1" indent="1"/>
      <protection hidden="1"/>
    </xf>
    <xf numFmtId="0" fontId="17" fillId="0" borderId="16" xfId="15" applyFont="1" applyBorder="1" applyAlignment="1" applyProtection="1">
      <alignment horizontal="right" vertical="center" wrapText="1" indent="1"/>
      <protection hidden="1"/>
    </xf>
    <xf numFmtId="0" fontId="18" fillId="16" borderId="23" xfId="15" applyFont="1" applyFill="1" applyBorder="1" applyAlignment="1" applyProtection="1">
      <alignment horizontal="center" vertical="center"/>
      <protection hidden="1"/>
    </xf>
    <xf numFmtId="0" fontId="18" fillId="16" borderId="14" xfId="15" applyFont="1" applyFill="1" applyBorder="1" applyAlignment="1" applyProtection="1">
      <alignment horizontal="center" vertical="center"/>
      <protection hidden="1"/>
    </xf>
    <xf numFmtId="0" fontId="62" fillId="14" borderId="46" xfId="15" applyFont="1" applyFill="1" applyBorder="1" applyAlignment="1" applyProtection="1">
      <alignment horizontal="center" vertical="center"/>
      <protection hidden="1"/>
    </xf>
    <xf numFmtId="0" fontId="62" fillId="14" borderId="39" xfId="15" applyFont="1" applyFill="1" applyBorder="1" applyAlignment="1" applyProtection="1">
      <alignment horizontal="center" vertical="center"/>
      <protection hidden="1"/>
    </xf>
    <xf numFmtId="0" fontId="62" fillId="14" borderId="54" xfId="15" applyFont="1" applyFill="1" applyBorder="1" applyAlignment="1" applyProtection="1">
      <alignment horizontal="center" vertical="center"/>
      <protection hidden="1"/>
    </xf>
    <xf numFmtId="0" fontId="43" fillId="17" borderId="17" xfId="15" applyFont="1" applyFill="1" applyBorder="1" applyAlignment="1" applyProtection="1">
      <alignment horizontal="center"/>
      <protection hidden="1"/>
    </xf>
    <xf numFmtId="0" fontId="43" fillId="17" borderId="0" xfId="15" applyFont="1" applyFill="1" applyAlignment="1" applyProtection="1">
      <alignment horizontal="center"/>
      <protection hidden="1"/>
    </xf>
    <xf numFmtId="0" fontId="43" fillId="17" borderId="34" xfId="15" applyFont="1" applyFill="1" applyBorder="1" applyAlignment="1" applyProtection="1">
      <alignment horizontal="center"/>
      <protection hidden="1"/>
    </xf>
    <xf numFmtId="0" fontId="17" fillId="6" borderId="59" xfId="15" applyFont="1" applyFill="1" applyBorder="1" applyAlignment="1" applyProtection="1">
      <alignment horizontal="center" vertical="center"/>
      <protection hidden="1"/>
    </xf>
    <xf numFmtId="0" fontId="17" fillId="6" borderId="60" xfId="15" applyFont="1" applyFill="1" applyBorder="1" applyAlignment="1" applyProtection="1">
      <alignment horizontal="center" vertical="center"/>
      <protection hidden="1"/>
    </xf>
    <xf numFmtId="0" fontId="68" fillId="0" borderId="25" xfId="15" applyFont="1" applyBorder="1" applyAlignment="1" applyProtection="1">
      <alignment horizontal="left" vertical="center" wrapText="1" indent="1"/>
      <protection locked="0"/>
    </xf>
    <xf numFmtId="0" fontId="68" fillId="0" borderId="36" xfId="15" applyFont="1" applyBorder="1" applyAlignment="1" applyProtection="1">
      <alignment horizontal="left" vertical="center" wrapText="1" indent="1"/>
      <protection locked="0"/>
    </xf>
    <xf numFmtId="165" fontId="68" fillId="0" borderId="72" xfId="15" applyNumberFormat="1" applyFont="1" applyBorder="1" applyAlignment="1" applyProtection="1">
      <alignment horizontal="center" vertical="center"/>
      <protection locked="0"/>
    </xf>
    <xf numFmtId="165" fontId="68" fillId="0" borderId="74" xfId="15" applyNumberFormat="1" applyFont="1" applyBorder="1" applyAlignment="1" applyProtection="1">
      <alignment horizontal="center" vertical="center"/>
      <protection locked="0"/>
    </xf>
    <xf numFmtId="0" fontId="68" fillId="0" borderId="72" xfId="15" applyFont="1" applyBorder="1" applyAlignment="1" applyProtection="1">
      <alignment horizontal="center" vertical="center"/>
      <protection locked="0"/>
    </xf>
    <xf numFmtId="0" fontId="68" fillId="0" borderId="111" xfId="15" applyFont="1" applyBorder="1" applyAlignment="1" applyProtection="1">
      <alignment horizontal="center" vertical="center"/>
      <protection locked="0"/>
    </xf>
    <xf numFmtId="0" fontId="68" fillId="0" borderId="25" xfId="15" applyFont="1" applyBorder="1" applyAlignment="1" applyProtection="1">
      <alignment horizontal="center" vertical="center" wrapText="1"/>
      <protection locked="0"/>
    </xf>
    <xf numFmtId="0" fontId="68" fillId="0" borderId="110" xfId="15" applyFont="1" applyBorder="1" applyAlignment="1" applyProtection="1">
      <alignment horizontal="center" vertical="center" wrapText="1"/>
      <protection locked="0"/>
    </xf>
    <xf numFmtId="0" fontId="40" fillId="6" borderId="76" xfId="15" applyFont="1" applyFill="1" applyBorder="1" applyAlignment="1" applyProtection="1">
      <alignment horizontal="right" vertical="center" wrapText="1"/>
      <protection hidden="1"/>
    </xf>
    <xf numFmtId="0" fontId="40" fillId="6" borderId="74" xfId="15" applyFont="1" applyFill="1" applyBorder="1" applyAlignment="1" applyProtection="1">
      <alignment horizontal="right" vertical="center" wrapText="1"/>
      <protection hidden="1"/>
    </xf>
    <xf numFmtId="0" fontId="9" fillId="6" borderId="74" xfId="15" applyFont="1" applyFill="1" applyBorder="1" applyAlignment="1" applyProtection="1">
      <alignment horizontal="right" wrapText="1"/>
      <protection hidden="1"/>
    </xf>
    <xf numFmtId="0" fontId="13" fillId="5" borderId="143" xfId="15" applyFont="1" applyFill="1" applyBorder="1" applyAlignment="1" applyProtection="1">
      <alignment horizontal="center" vertical="center"/>
      <protection hidden="1"/>
    </xf>
    <xf numFmtId="0" fontId="13" fillId="5" borderId="118" xfId="15" applyFont="1" applyFill="1" applyBorder="1" applyAlignment="1" applyProtection="1">
      <alignment horizontal="center" vertical="center"/>
      <protection hidden="1"/>
    </xf>
    <xf numFmtId="0" fontId="13" fillId="5" borderId="119" xfId="15" applyFont="1" applyFill="1" applyBorder="1" applyAlignment="1" applyProtection="1">
      <alignment horizontal="center" vertical="center"/>
      <protection hidden="1"/>
    </xf>
    <xf numFmtId="0" fontId="13" fillId="5" borderId="18" xfId="15" applyFont="1" applyFill="1" applyBorder="1" applyAlignment="1" applyProtection="1">
      <alignment horizontal="center" vertical="center"/>
      <protection hidden="1"/>
    </xf>
    <xf numFmtId="0" fontId="13" fillId="5" borderId="131" xfId="15" applyFont="1" applyFill="1" applyBorder="1" applyAlignment="1" applyProtection="1">
      <alignment horizontal="center" vertical="center"/>
      <protection hidden="1"/>
    </xf>
    <xf numFmtId="0" fontId="13" fillId="5" borderId="19" xfId="15" applyFont="1" applyFill="1" applyBorder="1" applyAlignment="1" applyProtection="1">
      <alignment horizontal="center" vertical="center"/>
      <protection hidden="1"/>
    </xf>
    <xf numFmtId="0" fontId="68" fillId="0" borderId="35" xfId="15" applyFont="1" applyBorder="1" applyAlignment="1" applyProtection="1">
      <alignment horizontal="center" vertical="center"/>
      <protection hidden="1"/>
    </xf>
    <xf numFmtId="172" fontId="68" fillId="0" borderId="35" xfId="15" applyNumberFormat="1" applyFont="1" applyBorder="1" applyAlignment="1" applyProtection="1">
      <alignment horizontal="left" vertical="center" indent="1"/>
      <protection locked="0"/>
    </xf>
    <xf numFmtId="172" fontId="68" fillId="0" borderId="58" xfId="15" applyNumberFormat="1" applyFont="1" applyBorder="1" applyAlignment="1" applyProtection="1">
      <alignment horizontal="left" vertical="center" indent="1"/>
      <protection locked="0"/>
    </xf>
    <xf numFmtId="0" fontId="68" fillId="0" borderId="25" xfId="15" applyFont="1" applyBorder="1" applyAlignment="1" applyProtection="1">
      <alignment horizontal="center" vertical="center"/>
      <protection locked="0"/>
    </xf>
    <xf numFmtId="49" fontId="68" fillId="0" borderId="25" xfId="15" applyNumberFormat="1" applyFont="1" applyBorder="1" applyAlignment="1" applyProtection="1">
      <alignment horizontal="left" vertical="center" indent="1"/>
      <protection locked="0"/>
    </xf>
    <xf numFmtId="49" fontId="68" fillId="0" borderId="36" xfId="15" applyNumberFormat="1" applyFont="1" applyBorder="1" applyAlignment="1" applyProtection="1">
      <alignment horizontal="left" vertical="center" indent="1"/>
      <protection locked="0"/>
    </xf>
    <xf numFmtId="0" fontId="40" fillId="6" borderId="76" xfId="15" applyFont="1" applyFill="1" applyBorder="1" applyAlignment="1" applyProtection="1">
      <alignment horizontal="right"/>
      <protection hidden="1"/>
    </xf>
    <xf numFmtId="0" fontId="40" fillId="6" borderId="74" xfId="15" applyFont="1" applyFill="1" applyBorder="1" applyAlignment="1" applyProtection="1">
      <alignment horizontal="right"/>
      <protection hidden="1"/>
    </xf>
    <xf numFmtId="0" fontId="9" fillId="6" borderId="73" xfId="15" applyFont="1" applyFill="1" applyBorder="1" applyAlignment="1" applyProtection="1">
      <alignment horizontal="right" wrapText="1"/>
      <protection hidden="1"/>
    </xf>
    <xf numFmtId="0" fontId="68" fillId="0" borderId="25" xfId="15" applyFont="1" applyBorder="1" applyAlignment="1" applyProtection="1">
      <alignment horizontal="center" vertical="center"/>
      <protection hidden="1"/>
    </xf>
    <xf numFmtId="0" fontId="126" fillId="5" borderId="0" xfId="0" applyFont="1" applyFill="1" applyAlignment="1">
      <alignment horizontal="center" vertical="center" wrapText="1"/>
    </xf>
    <xf numFmtId="0" fontId="125" fillId="5" borderId="0" xfId="0" applyFont="1" applyFill="1" applyAlignment="1">
      <alignment horizontal="center" wrapText="1"/>
    </xf>
    <xf numFmtId="0" fontId="17" fillId="4" borderId="0" xfId="15" applyFont="1" applyFill="1" applyAlignment="1" applyProtection="1">
      <alignment horizontal="center"/>
      <protection locked="0"/>
    </xf>
    <xf numFmtId="0" fontId="16" fillId="4" borderId="59" xfId="15" applyFont="1" applyFill="1" applyBorder="1" applyAlignment="1" applyProtection="1">
      <alignment horizontal="center"/>
      <protection locked="0"/>
    </xf>
    <xf numFmtId="0" fontId="16" fillId="4" borderId="2" xfId="15" applyFont="1" applyFill="1" applyBorder="1" applyAlignment="1" applyProtection="1">
      <alignment horizontal="center"/>
      <protection locked="0"/>
    </xf>
    <xf numFmtId="0" fontId="16" fillId="4" borderId="7" xfId="15" applyFont="1" applyFill="1" applyBorder="1" applyAlignment="1" applyProtection="1">
      <alignment horizontal="center"/>
      <protection locked="0"/>
    </xf>
    <xf numFmtId="0" fontId="16" fillId="4" borderId="28" xfId="15" applyFont="1" applyFill="1" applyBorder="1" applyAlignment="1" applyProtection="1">
      <alignment horizontal="center"/>
      <protection locked="0"/>
    </xf>
    <xf numFmtId="0" fontId="16" fillId="4" borderId="60" xfId="15" applyFont="1" applyFill="1" applyBorder="1" applyAlignment="1" applyProtection="1">
      <alignment horizontal="center"/>
      <protection locked="0"/>
    </xf>
    <xf numFmtId="0" fontId="16" fillId="4" borderId="40" xfId="15" applyFont="1" applyFill="1" applyBorder="1" applyAlignment="1" applyProtection="1">
      <alignment horizontal="center"/>
      <protection locked="0"/>
    </xf>
    <xf numFmtId="0" fontId="16" fillId="4" borderId="22" xfId="15" applyFont="1" applyFill="1" applyBorder="1" applyAlignment="1" applyProtection="1">
      <alignment horizontal="center"/>
      <protection locked="0"/>
    </xf>
    <xf numFmtId="0" fontId="16" fillId="4" borderId="26" xfId="15" applyFont="1" applyFill="1" applyBorder="1" applyAlignment="1" applyProtection="1">
      <alignment horizontal="center"/>
      <protection locked="0"/>
    </xf>
    <xf numFmtId="0" fontId="16" fillId="4" borderId="21" xfId="15" applyFont="1" applyFill="1" applyBorder="1" applyAlignment="1" applyProtection="1">
      <alignment horizontal="center"/>
      <protection locked="0"/>
    </xf>
    <xf numFmtId="0" fontId="16" fillId="4" borderId="41" xfId="15" applyFont="1" applyFill="1" applyBorder="1" applyAlignment="1" applyProtection="1">
      <alignment horizontal="center"/>
      <protection locked="0"/>
    </xf>
    <xf numFmtId="0" fontId="17" fillId="19" borderId="146" xfId="15" applyFont="1" applyFill="1" applyBorder="1" applyAlignment="1" applyProtection="1">
      <alignment horizontal="center" vertical="center"/>
      <protection locked="0"/>
    </xf>
    <xf numFmtId="0" fontId="17" fillId="19" borderId="144" xfId="15" applyFont="1" applyFill="1" applyBorder="1" applyAlignment="1" applyProtection="1">
      <alignment horizontal="center" vertical="center"/>
      <protection locked="0"/>
    </xf>
    <xf numFmtId="0" fontId="17" fillId="19" borderId="145" xfId="15" applyFont="1" applyFill="1" applyBorder="1" applyAlignment="1" applyProtection="1">
      <alignment horizontal="center" vertical="center"/>
      <protection locked="0"/>
    </xf>
    <xf numFmtId="0" fontId="15" fillId="4" borderId="122" xfId="15" applyFont="1" applyFill="1" applyBorder="1" applyAlignment="1">
      <alignment horizontal="center" vertical="center" wrapText="1"/>
    </xf>
    <xf numFmtId="0" fontId="15" fillId="4" borderId="116" xfId="15" applyFont="1" applyFill="1" applyBorder="1" applyAlignment="1">
      <alignment horizontal="center" vertical="center" wrapText="1"/>
    </xf>
    <xf numFmtId="0" fontId="15" fillId="4" borderId="46" xfId="15" applyFont="1" applyFill="1" applyBorder="1" applyAlignment="1">
      <alignment horizontal="center" vertical="center" wrapText="1"/>
    </xf>
    <xf numFmtId="0" fontId="15" fillId="4" borderId="117" xfId="15" applyFont="1" applyFill="1" applyBorder="1" applyAlignment="1">
      <alignment horizontal="center" vertical="center"/>
    </xf>
    <xf numFmtId="0" fontId="15" fillId="4" borderId="118" xfId="15" applyFont="1" applyFill="1" applyBorder="1" applyAlignment="1">
      <alignment horizontal="center" vertical="center"/>
    </xf>
    <xf numFmtId="0" fontId="15" fillId="4" borderId="121" xfId="15" applyFont="1" applyFill="1" applyBorder="1" applyAlignment="1">
      <alignment horizontal="center" vertical="center"/>
    </xf>
    <xf numFmtId="0" fontId="15" fillId="4" borderId="20" xfId="15" applyFont="1" applyFill="1" applyBorder="1" applyAlignment="1">
      <alignment horizontal="center" vertical="center"/>
    </xf>
    <xf numFmtId="0" fontId="15" fillId="4" borderId="0" xfId="15" applyFont="1" applyFill="1" applyAlignment="1">
      <alignment horizontal="center" vertical="center"/>
    </xf>
    <xf numFmtId="0" fontId="15" fillId="4" borderId="16" xfId="15" applyFont="1" applyFill="1" applyBorder="1" applyAlignment="1">
      <alignment horizontal="center" vertical="center"/>
    </xf>
    <xf numFmtId="0" fontId="15" fillId="4" borderId="24" xfId="15" applyFont="1" applyFill="1" applyBorder="1" applyAlignment="1">
      <alignment horizontal="center" vertical="center"/>
    </xf>
    <xf numFmtId="0" fontId="15" fillId="4" borderId="25" xfId="15" applyFont="1" applyFill="1" applyBorder="1" applyAlignment="1">
      <alignment horizontal="center" vertical="center"/>
    </xf>
    <xf numFmtId="0" fontId="15" fillId="4" borderId="13" xfId="15" applyFont="1" applyFill="1" applyBorder="1" applyAlignment="1">
      <alignment horizontal="center" vertical="center"/>
    </xf>
    <xf numFmtId="0" fontId="15" fillId="4" borderId="123" xfId="15" applyFont="1" applyFill="1" applyBorder="1" applyAlignment="1">
      <alignment horizontal="center" vertical="center" wrapText="1"/>
    </xf>
    <xf numFmtId="0" fontId="15" fillId="4" borderId="39" xfId="15" applyFont="1" applyFill="1" applyBorder="1" applyAlignment="1">
      <alignment horizontal="center" vertical="center"/>
    </xf>
    <xf numFmtId="0" fontId="15" fillId="4" borderId="14" xfId="15" applyFont="1" applyFill="1" applyBorder="1" applyAlignment="1">
      <alignment horizontal="center" vertical="center"/>
    </xf>
    <xf numFmtId="0" fontId="15" fillId="4" borderId="39" xfId="15" applyFont="1" applyFill="1" applyBorder="1" applyAlignment="1">
      <alignment horizontal="center" vertical="center" wrapText="1"/>
    </xf>
    <xf numFmtId="0" fontId="15" fillId="4" borderId="14" xfId="15" applyFont="1" applyFill="1" applyBorder="1" applyAlignment="1">
      <alignment horizontal="center" vertical="center" wrapText="1"/>
    </xf>
    <xf numFmtId="0" fontId="10" fillId="4" borderId="59" xfId="15" applyFont="1" applyFill="1" applyBorder="1" applyAlignment="1" applyProtection="1">
      <alignment horizontal="left"/>
      <protection locked="0"/>
    </xf>
    <xf numFmtId="0" fontId="10" fillId="4" borderId="2" xfId="15" applyFont="1" applyFill="1" applyBorder="1" applyAlignment="1" applyProtection="1">
      <alignment horizontal="left"/>
      <protection locked="0"/>
    </xf>
    <xf numFmtId="0" fontId="10" fillId="4" borderId="60" xfId="15" applyFont="1" applyFill="1" applyBorder="1" applyAlignment="1" applyProtection="1">
      <alignment horizontal="left"/>
      <protection locked="0"/>
    </xf>
    <xf numFmtId="0" fontId="15" fillId="4" borderId="117" xfId="15" applyFont="1" applyFill="1" applyBorder="1" applyAlignment="1">
      <alignment horizontal="center" vertical="center" wrapText="1"/>
    </xf>
    <xf numFmtId="0" fontId="15" fillId="4" borderId="119" xfId="15" applyFont="1" applyFill="1" applyBorder="1" applyAlignment="1">
      <alignment horizontal="center" vertical="center" wrapText="1"/>
    </xf>
    <xf numFmtId="0" fontId="15" fillId="4" borderId="20" xfId="15" applyFont="1" applyFill="1" applyBorder="1" applyAlignment="1">
      <alignment horizontal="center" vertical="center" wrapText="1"/>
    </xf>
    <xf numFmtId="0" fontId="15" fillId="4" borderId="34" xfId="15" applyFont="1" applyFill="1" applyBorder="1" applyAlignment="1">
      <alignment horizontal="center" vertical="center" wrapText="1"/>
    </xf>
    <xf numFmtId="0" fontId="15" fillId="4" borderId="24" xfId="15" applyFont="1" applyFill="1" applyBorder="1" applyAlignment="1">
      <alignment horizontal="center" vertical="center" wrapText="1"/>
    </xf>
    <xf numFmtId="0" fontId="15" fillId="4" borderId="36" xfId="15" applyFont="1" applyFill="1" applyBorder="1" applyAlignment="1">
      <alignment horizontal="center" vertical="center" wrapText="1"/>
    </xf>
    <xf numFmtId="0" fontId="15" fillId="4" borderId="125" xfId="15" applyFont="1" applyFill="1" applyBorder="1" applyAlignment="1">
      <alignment horizontal="center" vertical="center" wrapText="1"/>
    </xf>
    <xf numFmtId="0" fontId="15" fillId="4" borderId="30" xfId="15" applyFont="1" applyFill="1" applyBorder="1" applyAlignment="1">
      <alignment horizontal="center" vertical="center" wrapText="1"/>
    </xf>
    <xf numFmtId="0" fontId="15" fillId="4" borderId="27" xfId="15" applyFont="1" applyFill="1" applyBorder="1" applyAlignment="1">
      <alignment horizontal="center" vertical="center" wrapText="1"/>
    </xf>
    <xf numFmtId="0" fontId="40" fillId="11" borderId="126" xfId="15" applyFont="1" applyFill="1" applyBorder="1" applyAlignment="1">
      <alignment horizontal="right" wrapText="1"/>
    </xf>
    <xf numFmtId="0" fontId="40" fillId="11" borderId="127" xfId="15" applyFont="1" applyFill="1" applyBorder="1" applyAlignment="1">
      <alignment horizontal="right" wrapText="1"/>
    </xf>
    <xf numFmtId="0" fontId="40" fillId="11" borderId="128" xfId="15" applyFont="1" applyFill="1" applyBorder="1" applyAlignment="1">
      <alignment horizontal="right" wrapText="1"/>
    </xf>
    <xf numFmtId="0" fontId="40" fillId="11" borderId="129" xfId="15" applyFont="1" applyFill="1" applyBorder="1" applyAlignment="1">
      <alignment horizontal="right" wrapText="1"/>
    </xf>
    <xf numFmtId="0" fontId="69" fillId="4" borderId="0" xfId="15" applyFont="1" applyFill="1" applyAlignment="1">
      <alignment horizontal="center"/>
    </xf>
    <xf numFmtId="0" fontId="69" fillId="4" borderId="25" xfId="15" applyFont="1" applyFill="1" applyBorder="1" applyAlignment="1">
      <alignment horizontal="center"/>
    </xf>
    <xf numFmtId="0" fontId="40" fillId="11" borderId="118" xfId="15" applyFont="1" applyFill="1" applyBorder="1" applyAlignment="1">
      <alignment horizontal="right" wrapText="1"/>
    </xf>
    <xf numFmtId="0" fontId="40" fillId="11" borderId="72" xfId="15" applyFont="1" applyFill="1" applyBorder="1" applyAlignment="1">
      <alignment horizontal="right" wrapText="1"/>
    </xf>
    <xf numFmtId="0" fontId="44" fillId="8" borderId="146" xfId="15" applyFont="1" applyFill="1" applyBorder="1" applyAlignment="1">
      <alignment horizontal="center" vertical="center"/>
    </xf>
    <xf numFmtId="0" fontId="44" fillId="8" borderId="144" xfId="15" applyFont="1" applyFill="1" applyBorder="1" applyAlignment="1">
      <alignment horizontal="center" vertical="center"/>
    </xf>
    <xf numFmtId="0" fontId="44" fillId="8" borderId="145" xfId="15" applyFont="1" applyFill="1" applyBorder="1" applyAlignment="1">
      <alignment horizontal="center" vertical="center"/>
    </xf>
    <xf numFmtId="0" fontId="40" fillId="11" borderId="118" xfId="15" applyFont="1" applyFill="1" applyBorder="1" applyAlignment="1">
      <alignment horizontal="right"/>
    </xf>
    <xf numFmtId="0" fontId="40" fillId="11" borderId="72" xfId="15" applyFont="1" applyFill="1" applyBorder="1" applyAlignment="1">
      <alignment horizontal="right"/>
    </xf>
    <xf numFmtId="0" fontId="69" fillId="4" borderId="118" xfId="15" applyFont="1" applyFill="1" applyBorder="1" applyAlignment="1">
      <alignment horizontal="center"/>
    </xf>
    <xf numFmtId="0" fontId="69" fillId="4" borderId="119" xfId="15" applyFont="1" applyFill="1" applyBorder="1" applyAlignment="1">
      <alignment horizontal="center"/>
    </xf>
    <xf numFmtId="0" fontId="69" fillId="4" borderId="36" xfId="15" applyFont="1" applyFill="1" applyBorder="1" applyAlignment="1">
      <alignment horizontal="center"/>
    </xf>
    <xf numFmtId="0" fontId="69" fillId="4" borderId="22" xfId="15" applyFont="1" applyFill="1" applyBorder="1" applyAlignment="1" applyProtection="1">
      <alignment horizontal="center"/>
      <protection locked="0"/>
    </xf>
    <xf numFmtId="0" fontId="69" fillId="4" borderId="25" xfId="15" applyFont="1" applyFill="1" applyBorder="1" applyAlignment="1" applyProtection="1">
      <alignment horizontal="center"/>
      <protection locked="0"/>
    </xf>
    <xf numFmtId="0" fontId="40" fillId="11" borderId="17" xfId="15" applyFont="1" applyFill="1" applyBorder="1" applyAlignment="1" applyProtection="1">
      <alignment horizontal="right" wrapText="1"/>
      <protection locked="0"/>
    </xf>
    <xf numFmtId="0" fontId="40" fillId="11" borderId="0" xfId="15" applyFont="1" applyFill="1" applyAlignment="1" applyProtection="1">
      <alignment horizontal="right" wrapText="1"/>
      <protection locked="0"/>
    </xf>
    <xf numFmtId="0" fontId="79" fillId="4" borderId="0" xfId="15" applyFont="1" applyFill="1" applyAlignment="1" applyProtection="1">
      <alignment horizontal="center" wrapText="1"/>
      <protection locked="0"/>
    </xf>
    <xf numFmtId="0" fontId="79" fillId="4" borderId="25" xfId="15" applyFont="1" applyFill="1" applyBorder="1" applyAlignment="1" applyProtection="1">
      <alignment horizontal="center" wrapText="1"/>
      <protection locked="0"/>
    </xf>
    <xf numFmtId="0" fontId="40" fillId="11" borderId="128" xfId="15" applyFont="1" applyFill="1" applyBorder="1" applyAlignment="1" applyProtection="1">
      <alignment horizontal="right" wrapText="1"/>
      <protection locked="0"/>
    </xf>
    <xf numFmtId="0" fontId="40" fillId="11" borderId="129" xfId="15" applyFont="1" applyFill="1" applyBorder="1" applyAlignment="1" applyProtection="1">
      <alignment horizontal="right"/>
      <protection locked="0"/>
    </xf>
    <xf numFmtId="0" fontId="40" fillId="11" borderId="128" xfId="15" applyFont="1" applyFill="1" applyBorder="1" applyAlignment="1" applyProtection="1">
      <alignment horizontal="right"/>
      <protection locked="0"/>
    </xf>
    <xf numFmtId="0" fontId="69" fillId="4" borderId="22" xfId="15" applyFont="1" applyFill="1" applyBorder="1" applyAlignment="1">
      <alignment horizontal="center"/>
    </xf>
    <xf numFmtId="0" fontId="40" fillId="11" borderId="0" xfId="15" applyFont="1" applyFill="1" applyAlignment="1" applyProtection="1">
      <alignment horizontal="right"/>
      <protection locked="0"/>
    </xf>
    <xf numFmtId="0" fontId="40" fillId="11" borderId="72" xfId="15" applyFont="1" applyFill="1" applyBorder="1" applyAlignment="1" applyProtection="1">
      <alignment horizontal="right"/>
      <protection locked="0"/>
    </xf>
    <xf numFmtId="0" fontId="69" fillId="4" borderId="0" xfId="15" applyFont="1" applyFill="1" applyAlignment="1" applyProtection="1">
      <alignment horizontal="center"/>
      <protection locked="0"/>
    </xf>
    <xf numFmtId="0" fontId="40" fillId="11" borderId="22" xfId="15" applyFont="1" applyFill="1" applyBorder="1" applyAlignment="1" applyProtection="1">
      <alignment horizontal="right" wrapText="1"/>
      <protection locked="0"/>
    </xf>
    <xf numFmtId="0" fontId="40" fillId="11" borderId="22" xfId="15" applyFont="1" applyFill="1" applyBorder="1" applyAlignment="1" applyProtection="1">
      <alignment horizontal="right"/>
      <protection locked="0"/>
    </xf>
    <xf numFmtId="0" fontId="69" fillId="4" borderId="41" xfId="15" applyFont="1" applyFill="1" applyBorder="1" applyAlignment="1" applyProtection="1">
      <alignment horizontal="center"/>
      <protection locked="0"/>
    </xf>
    <xf numFmtId="0" fontId="69" fillId="4" borderId="36" xfId="15" applyFont="1" applyFill="1" applyBorder="1" applyAlignment="1" applyProtection="1">
      <alignment horizontal="center"/>
      <protection locked="0"/>
    </xf>
    <xf numFmtId="0" fontId="16" fillId="4" borderId="0" xfId="15" applyFont="1" applyFill="1" applyAlignment="1" applyProtection="1">
      <alignment horizontal="right"/>
      <protection locked="0"/>
    </xf>
    <xf numFmtId="0" fontId="16" fillId="4" borderId="22" xfId="15" applyFont="1" applyFill="1" applyBorder="1" applyAlignment="1" applyProtection="1">
      <alignment horizontal="center" wrapText="1"/>
      <protection locked="0"/>
    </xf>
    <xf numFmtId="0" fontId="16" fillId="4" borderId="41" xfId="15" applyFont="1" applyFill="1" applyBorder="1" applyAlignment="1" applyProtection="1">
      <alignment horizontal="center" wrapText="1"/>
      <protection locked="0"/>
    </xf>
    <xf numFmtId="0" fontId="16" fillId="4" borderId="0" xfId="15" applyFont="1" applyFill="1" applyAlignment="1" applyProtection="1">
      <alignment horizontal="center" wrapText="1"/>
      <protection locked="0"/>
    </xf>
    <xf numFmtId="0" fontId="16" fillId="4" borderId="34" xfId="15" applyFont="1" applyFill="1" applyBorder="1" applyAlignment="1" applyProtection="1">
      <alignment horizontal="center" wrapText="1"/>
      <protection locked="0"/>
    </xf>
    <xf numFmtId="172" fontId="69" fillId="4" borderId="22" xfId="15" applyNumberFormat="1" applyFont="1" applyFill="1" applyBorder="1" applyAlignment="1" applyProtection="1">
      <alignment horizontal="center"/>
      <protection locked="0"/>
    </xf>
    <xf numFmtId="172" fontId="69" fillId="4" borderId="41" xfId="15" applyNumberFormat="1" applyFont="1" applyFill="1" applyBorder="1" applyAlignment="1" applyProtection="1">
      <alignment horizontal="center"/>
      <protection locked="0"/>
    </xf>
    <xf numFmtId="172" fontId="69" fillId="4" borderId="25" xfId="15" applyNumberFormat="1" applyFont="1" applyFill="1" applyBorder="1" applyAlignment="1" applyProtection="1">
      <alignment horizontal="center"/>
      <protection locked="0"/>
    </xf>
    <xf numFmtId="172" fontId="69" fillId="4" borderId="36" xfId="15" applyNumberFormat="1" applyFont="1" applyFill="1" applyBorder="1" applyAlignment="1" applyProtection="1">
      <alignment horizontal="center"/>
      <protection locked="0"/>
    </xf>
    <xf numFmtId="0" fontId="16" fillId="4" borderId="22" xfId="15" applyFont="1" applyFill="1" applyBorder="1" applyAlignment="1" applyProtection="1">
      <alignment horizontal="left"/>
      <protection locked="0"/>
    </xf>
    <xf numFmtId="0" fontId="16" fillId="4" borderId="0" xfId="15" applyFont="1" applyFill="1" applyAlignment="1" applyProtection="1">
      <alignment horizontal="left"/>
      <protection locked="0"/>
    </xf>
    <xf numFmtId="0" fontId="16" fillId="2" borderId="17" xfId="15" applyFont="1" applyFill="1" applyBorder="1" applyAlignment="1" applyProtection="1">
      <alignment horizontal="center" vertical="center" wrapText="1"/>
      <protection locked="0"/>
    </xf>
    <xf numFmtId="0" fontId="16" fillId="2" borderId="0" xfId="15" applyFont="1" applyFill="1" applyAlignment="1" applyProtection="1">
      <alignment horizontal="center" vertical="center"/>
      <protection locked="0"/>
    </xf>
    <xf numFmtId="0" fontId="16" fillId="2" borderId="16" xfId="15" applyFont="1" applyFill="1" applyBorder="1" applyAlignment="1" applyProtection="1">
      <alignment horizontal="center" vertical="center"/>
      <protection locked="0"/>
    </xf>
    <xf numFmtId="0" fontId="16" fillId="2" borderId="17" xfId="15" applyFont="1" applyFill="1" applyBorder="1" applyAlignment="1" applyProtection="1">
      <alignment horizontal="center" vertical="center"/>
      <protection locked="0"/>
    </xf>
    <xf numFmtId="0" fontId="9" fillId="4" borderId="17" xfId="15" applyFont="1" applyFill="1" applyBorder="1" applyAlignment="1" applyProtection="1">
      <alignment horizontal="center" vertical="center"/>
      <protection locked="0"/>
    </xf>
    <xf numFmtId="0" fontId="9" fillId="4" borderId="0" xfId="15" applyFont="1" applyFill="1" applyAlignment="1" applyProtection="1">
      <alignment horizontal="center" vertical="center"/>
      <protection locked="0"/>
    </xf>
    <xf numFmtId="0" fontId="9" fillId="4" borderId="34" xfId="15" applyFont="1" applyFill="1" applyBorder="1" applyAlignment="1" applyProtection="1">
      <alignment horizontal="center" vertical="center"/>
      <protection locked="0"/>
    </xf>
    <xf numFmtId="0" fontId="9" fillId="4" borderId="32" xfId="15" applyFont="1" applyFill="1" applyBorder="1" applyAlignment="1" applyProtection="1">
      <alignment horizontal="center" vertical="center"/>
      <protection locked="0"/>
    </xf>
    <xf numFmtId="0" fontId="9" fillId="4" borderId="25" xfId="15" applyFont="1" applyFill="1" applyBorder="1" applyAlignment="1" applyProtection="1">
      <alignment horizontal="center" vertical="center"/>
      <protection locked="0"/>
    </xf>
    <xf numFmtId="0" fontId="9" fillId="4" borderId="36" xfId="15" applyFont="1" applyFill="1" applyBorder="1" applyAlignment="1" applyProtection="1">
      <alignment horizontal="center" vertical="center"/>
      <protection locked="0"/>
    </xf>
    <xf numFmtId="0" fontId="16" fillId="2" borderId="20" xfId="15" applyFont="1" applyFill="1" applyBorder="1" applyAlignment="1" applyProtection="1">
      <alignment horizontal="center" wrapText="1"/>
      <protection locked="0"/>
    </xf>
    <xf numFmtId="0" fontId="16" fillId="2" borderId="0" xfId="15" applyFont="1" applyFill="1" applyAlignment="1" applyProtection="1">
      <alignment horizontal="center" wrapText="1"/>
      <protection locked="0"/>
    </xf>
    <xf numFmtId="0" fontId="16" fillId="2" borderId="34" xfId="15" applyFont="1" applyFill="1" applyBorder="1" applyAlignment="1" applyProtection="1">
      <alignment horizontal="center" wrapText="1"/>
      <protection locked="0"/>
    </xf>
    <xf numFmtId="0" fontId="16" fillId="4" borderId="17" xfId="15" applyFont="1" applyFill="1" applyBorder="1" applyAlignment="1" applyProtection="1">
      <alignment horizontal="center" vertical="center" wrapText="1"/>
      <protection locked="0"/>
    </xf>
    <xf numFmtId="0" fontId="16" fillId="4" borderId="0" xfId="15" applyFont="1" applyFill="1" applyAlignment="1" applyProtection="1">
      <alignment horizontal="center" vertical="center" wrapText="1"/>
      <protection locked="0"/>
    </xf>
    <xf numFmtId="0" fontId="16" fillId="4" borderId="16" xfId="15" applyFont="1" applyFill="1" applyBorder="1" applyAlignment="1" applyProtection="1">
      <alignment horizontal="center" vertical="center" wrapText="1"/>
      <protection locked="0"/>
    </xf>
    <xf numFmtId="0" fontId="16" fillId="4" borderId="32" xfId="15" applyFont="1" applyFill="1" applyBorder="1" applyAlignment="1" applyProtection="1">
      <alignment horizontal="center" vertical="center" wrapText="1"/>
      <protection locked="0"/>
    </xf>
    <xf numFmtId="0" fontId="16" fillId="4" borderId="25" xfId="15" applyFont="1" applyFill="1" applyBorder="1" applyAlignment="1" applyProtection="1">
      <alignment horizontal="center" vertical="center" wrapText="1"/>
      <protection locked="0"/>
    </xf>
    <xf numFmtId="0" fontId="16" fillId="4" borderId="13" xfId="15" applyFont="1" applyFill="1" applyBorder="1" applyAlignment="1" applyProtection="1">
      <alignment horizontal="center" vertical="center" wrapText="1"/>
      <protection locked="0"/>
    </xf>
    <xf numFmtId="0" fontId="16" fillId="4" borderId="40" xfId="15" applyFont="1" applyFill="1" applyBorder="1" applyAlignment="1" applyProtection="1">
      <alignment horizontal="center" vertical="center" wrapText="1"/>
      <protection locked="0"/>
    </xf>
    <xf numFmtId="0" fontId="16" fillId="4" borderId="22" xfId="15" applyFont="1" applyFill="1" applyBorder="1" applyAlignment="1" applyProtection="1">
      <alignment horizontal="center" vertical="center"/>
      <protection locked="0"/>
    </xf>
    <xf numFmtId="0" fontId="16" fillId="4" borderId="26" xfId="15" applyFont="1" applyFill="1" applyBorder="1" applyAlignment="1" applyProtection="1">
      <alignment horizontal="center" vertical="center"/>
      <protection locked="0"/>
    </xf>
    <xf numFmtId="0" fontId="16" fillId="4" borderId="32" xfId="15" applyFont="1" applyFill="1" applyBorder="1" applyAlignment="1" applyProtection="1">
      <alignment horizontal="center" vertical="center"/>
      <protection locked="0"/>
    </xf>
    <xf numFmtId="0" fontId="16" fillId="4" borderId="25" xfId="15" applyFont="1" applyFill="1" applyBorder="1" applyAlignment="1" applyProtection="1">
      <alignment horizontal="center" vertical="center"/>
      <protection locked="0"/>
    </xf>
    <xf numFmtId="0" fontId="16" fillId="4" borderId="13" xfId="15" applyFont="1" applyFill="1" applyBorder="1" applyAlignment="1" applyProtection="1">
      <alignment horizontal="center" vertical="center"/>
      <protection locked="0"/>
    </xf>
    <xf numFmtId="0" fontId="16" fillId="4" borderId="17" xfId="15" applyFont="1" applyFill="1" applyBorder="1" applyAlignment="1" applyProtection="1">
      <alignment horizontal="center" vertical="center"/>
      <protection locked="0"/>
    </xf>
    <xf numFmtId="0" fontId="16" fillId="4" borderId="0" xfId="15" applyFont="1" applyFill="1" applyAlignment="1" applyProtection="1">
      <alignment horizontal="center" vertical="center"/>
      <protection locked="0"/>
    </xf>
    <xf numFmtId="0" fontId="16" fillId="4" borderId="16" xfId="15" applyFont="1" applyFill="1" applyBorder="1" applyAlignment="1" applyProtection="1">
      <alignment horizontal="center" vertical="center"/>
      <protection locked="0"/>
    </xf>
    <xf numFmtId="0" fontId="16" fillId="4" borderId="20" xfId="15" applyFont="1" applyFill="1" applyBorder="1" applyAlignment="1" applyProtection="1">
      <alignment horizontal="center"/>
      <protection locked="0"/>
    </xf>
    <xf numFmtId="0" fontId="16" fillId="4" borderId="0" xfId="15" applyFont="1" applyFill="1" applyAlignment="1" applyProtection="1">
      <alignment horizontal="center"/>
      <protection locked="0"/>
    </xf>
    <xf numFmtId="0" fontId="16" fillId="4" borderId="34" xfId="15" applyFont="1" applyFill="1" applyBorder="1" applyAlignment="1" applyProtection="1">
      <alignment horizontal="center"/>
      <protection locked="0"/>
    </xf>
    <xf numFmtId="0" fontId="16" fillId="4" borderId="24" xfId="15" applyFont="1" applyFill="1" applyBorder="1" applyAlignment="1" applyProtection="1">
      <alignment horizontal="center"/>
      <protection locked="0"/>
    </xf>
    <xf numFmtId="0" fontId="16" fillId="4" borderId="25" xfId="15" applyFont="1" applyFill="1" applyBorder="1" applyAlignment="1" applyProtection="1">
      <alignment horizontal="center"/>
      <protection locked="0"/>
    </xf>
    <xf numFmtId="0" fontId="16" fillId="4" borderId="36" xfId="15" applyFont="1" applyFill="1" applyBorder="1" applyAlignment="1" applyProtection="1">
      <alignment horizontal="center"/>
      <protection locked="0"/>
    </xf>
    <xf numFmtId="0" fontId="10" fillId="11" borderId="59" xfId="15" applyFont="1" applyFill="1" applyBorder="1" applyAlignment="1" applyProtection="1">
      <alignment horizontal="right"/>
      <protection locked="0"/>
    </xf>
    <xf numFmtId="0" fontId="10" fillId="11" borderId="2" xfId="15" applyFont="1" applyFill="1" applyBorder="1" applyAlignment="1" applyProtection="1">
      <alignment horizontal="right"/>
      <protection locked="0"/>
    </xf>
    <xf numFmtId="0" fontId="10" fillId="4" borderId="25" xfId="15" applyFont="1" applyFill="1" applyBorder="1" applyAlignment="1" applyProtection="1">
      <alignment horizontal="left"/>
      <protection locked="0"/>
    </xf>
    <xf numFmtId="0" fontId="10" fillId="4" borderId="36" xfId="15" applyFont="1" applyFill="1" applyBorder="1" applyAlignment="1" applyProtection="1">
      <alignment horizontal="left"/>
      <protection locked="0"/>
    </xf>
    <xf numFmtId="0" fontId="15" fillId="4" borderId="124" xfId="15" applyFont="1" applyFill="1" applyBorder="1" applyAlignment="1">
      <alignment horizontal="center" vertical="center" wrapText="1"/>
    </xf>
    <xf numFmtId="0" fontId="15" fillId="4" borderId="54" xfId="15" applyFont="1" applyFill="1" applyBorder="1" applyAlignment="1">
      <alignment horizontal="center" vertical="center" wrapText="1"/>
    </xf>
    <xf numFmtId="0" fontId="15" fillId="4" borderId="51" xfId="15" applyFont="1" applyFill="1" applyBorder="1" applyAlignment="1">
      <alignment horizontal="center" vertical="center" wrapText="1"/>
    </xf>
    <xf numFmtId="0" fontId="15" fillId="4" borderId="143" xfId="15" applyFont="1" applyFill="1" applyBorder="1" applyAlignment="1">
      <alignment horizontal="center" vertical="center"/>
    </xf>
    <xf numFmtId="0" fontId="15" fillId="4" borderId="17" xfId="15" applyFont="1" applyFill="1" applyBorder="1" applyAlignment="1">
      <alignment horizontal="center" vertical="center"/>
    </xf>
    <xf numFmtId="0" fontId="15" fillId="4" borderId="32" xfId="15" applyFont="1" applyFill="1" applyBorder="1" applyAlignment="1">
      <alignment horizontal="center" vertical="center"/>
    </xf>
    <xf numFmtId="0" fontId="10" fillId="4" borderId="40" xfId="15" applyFont="1" applyFill="1" applyBorder="1" applyAlignment="1" applyProtection="1">
      <alignment horizontal="left"/>
      <protection locked="0"/>
    </xf>
    <xf numFmtId="0" fontId="10" fillId="4" borderId="22" xfId="15" applyFont="1" applyFill="1" applyBorder="1" applyAlignment="1" applyProtection="1">
      <alignment horizontal="left"/>
      <protection locked="0"/>
    </xf>
    <xf numFmtId="0" fontId="10" fillId="4" borderId="41" xfId="15" applyFont="1" applyFill="1" applyBorder="1" applyAlignment="1" applyProtection="1">
      <alignment horizontal="left"/>
      <protection locked="0"/>
    </xf>
    <xf numFmtId="0" fontId="40" fillId="11" borderId="40" xfId="15" applyFont="1" applyFill="1" applyBorder="1" applyAlignment="1" applyProtection="1">
      <alignment horizontal="right" wrapText="1"/>
      <protection locked="0"/>
    </xf>
    <xf numFmtId="0" fontId="40" fillId="11" borderId="18" xfId="15" applyFont="1" applyFill="1" applyBorder="1" applyAlignment="1" applyProtection="1">
      <alignment horizontal="right" wrapText="1"/>
      <protection locked="0"/>
    </xf>
    <xf numFmtId="0" fontId="40" fillId="11" borderId="131" xfId="15" applyFont="1" applyFill="1" applyBorder="1" applyAlignment="1" applyProtection="1">
      <alignment horizontal="right" wrapText="1"/>
      <protection locked="0"/>
    </xf>
    <xf numFmtId="0" fontId="8" fillId="4" borderId="22" xfId="15" applyFill="1" applyBorder="1" applyAlignment="1" applyProtection="1">
      <alignment horizontal="center"/>
      <protection locked="0"/>
    </xf>
    <xf numFmtId="0" fontId="8" fillId="4" borderId="26" xfId="15" applyFill="1" applyBorder="1" applyAlignment="1" applyProtection="1">
      <alignment horizontal="center"/>
      <protection locked="0"/>
    </xf>
    <xf numFmtId="0" fontId="8" fillId="4" borderId="131" xfId="15" applyFill="1" applyBorder="1" applyAlignment="1" applyProtection="1">
      <alignment horizontal="center"/>
      <protection locked="0"/>
    </xf>
    <xf numFmtId="0" fontId="8" fillId="4" borderId="33" xfId="15" applyFill="1" applyBorder="1" applyAlignment="1" applyProtection="1">
      <alignment horizontal="center"/>
      <protection locked="0"/>
    </xf>
    <xf numFmtId="0" fontId="8" fillId="4" borderId="43" xfId="15" applyFill="1" applyBorder="1" applyAlignment="1" applyProtection="1">
      <alignment horizontal="center"/>
      <protection locked="0"/>
    </xf>
    <xf numFmtId="0" fontId="40" fillId="11" borderId="21" xfId="15" applyFont="1" applyFill="1" applyBorder="1" applyAlignment="1" applyProtection="1">
      <alignment horizontal="left"/>
      <protection locked="0"/>
    </xf>
    <xf numFmtId="0" fontId="40" fillId="11" borderId="26" xfId="15" applyFont="1" applyFill="1" applyBorder="1" applyAlignment="1" applyProtection="1">
      <alignment horizontal="left"/>
      <protection locked="0"/>
    </xf>
    <xf numFmtId="0" fontId="40" fillId="11" borderId="22" xfId="15" applyFont="1" applyFill="1" applyBorder="1" applyAlignment="1" applyProtection="1">
      <alignment horizontal="left"/>
      <protection locked="0"/>
    </xf>
    <xf numFmtId="0" fontId="40" fillId="11" borderId="41" xfId="15" applyFont="1" applyFill="1" applyBorder="1" applyAlignment="1" applyProtection="1">
      <alignment horizontal="left"/>
      <protection locked="0"/>
    </xf>
    <xf numFmtId="0" fontId="8" fillId="4" borderId="19" xfId="15" applyFill="1" applyBorder="1" applyAlignment="1" applyProtection="1">
      <alignment horizontal="center"/>
      <protection locked="0"/>
    </xf>
    <xf numFmtId="0" fontId="16" fillId="4" borderId="118" xfId="15" applyFont="1" applyFill="1" applyBorder="1" applyAlignment="1" applyProtection="1">
      <alignment horizontal="center"/>
      <protection locked="0"/>
    </xf>
    <xf numFmtId="0" fontId="16" fillId="4" borderId="121" xfId="15" applyFont="1" applyFill="1" applyBorder="1" applyAlignment="1" applyProtection="1">
      <alignment horizontal="center"/>
      <protection locked="0"/>
    </xf>
    <xf numFmtId="0" fontId="16" fillId="4" borderId="131" xfId="15" applyFont="1" applyFill="1" applyBorder="1" applyAlignment="1" applyProtection="1">
      <alignment horizontal="center"/>
      <protection locked="0"/>
    </xf>
    <xf numFmtId="0" fontId="16" fillId="4" borderId="33" xfId="15" applyFont="1" applyFill="1" applyBorder="1" applyAlignment="1" applyProtection="1">
      <alignment horizontal="center"/>
      <protection locked="0"/>
    </xf>
    <xf numFmtId="0" fontId="40" fillId="11" borderId="117" xfId="15" applyFont="1" applyFill="1" applyBorder="1" applyAlignment="1" applyProtection="1">
      <alignment horizontal="left"/>
      <protection locked="0"/>
    </xf>
    <xf numFmtId="0" fontId="40" fillId="11" borderId="119" xfId="15" applyFont="1" applyFill="1" applyBorder="1" applyAlignment="1" applyProtection="1">
      <alignment horizontal="left"/>
      <protection locked="0"/>
    </xf>
    <xf numFmtId="0" fontId="138" fillId="5" borderId="0" xfId="0" applyFont="1" applyFill="1" applyAlignment="1">
      <alignment horizontal="center" vertical="center" wrapText="1"/>
    </xf>
    <xf numFmtId="0" fontId="126" fillId="0" borderId="0" xfId="37" applyFont="1" applyAlignment="1">
      <alignment horizontal="left" vertical="center" wrapText="1"/>
    </xf>
    <xf numFmtId="14" fontId="114" fillId="5" borderId="3" xfId="15" applyNumberFormat="1" applyFont="1" applyFill="1" applyBorder="1" applyAlignment="1" applyProtection="1">
      <alignment horizontal="center"/>
      <protection locked="0"/>
    </xf>
    <xf numFmtId="0" fontId="86" fillId="0" borderId="8" xfId="44" applyFont="1" applyBorder="1" applyAlignment="1" applyProtection="1">
      <alignment horizontal="center" wrapText="1"/>
      <protection locked="0"/>
    </xf>
    <xf numFmtId="0" fontId="86" fillId="0" borderId="3" xfId="44" applyFont="1" applyBorder="1" applyAlignment="1" applyProtection="1">
      <alignment horizontal="center" wrapText="1"/>
      <protection locked="0"/>
    </xf>
    <xf numFmtId="0" fontId="91" fillId="0" borderId="146" xfId="44" applyFont="1" applyBorder="1" applyAlignment="1">
      <alignment horizontal="left" vertical="center"/>
    </xf>
    <xf numFmtId="0" fontId="91" fillId="0" borderId="144" xfId="44" applyFont="1" applyBorder="1" applyAlignment="1">
      <alignment horizontal="left" vertical="center"/>
    </xf>
    <xf numFmtId="0" fontId="84" fillId="0" borderId="144" xfId="44" applyFont="1" applyBorder="1" applyAlignment="1">
      <alignment horizontal="left" vertical="center"/>
    </xf>
    <xf numFmtId="0" fontId="84" fillId="0" borderId="147" xfId="44" applyFont="1" applyBorder="1" applyAlignment="1">
      <alignment horizontal="left" vertical="center"/>
    </xf>
    <xf numFmtId="172" fontId="91" fillId="0" borderId="149" xfId="44" applyNumberFormat="1" applyFont="1" applyBorder="1" applyAlignment="1">
      <alignment horizontal="left" vertical="center"/>
    </xf>
    <xf numFmtId="172" fontId="91" fillId="0" borderId="145" xfId="44" applyNumberFormat="1" applyFont="1" applyBorder="1" applyAlignment="1">
      <alignment horizontal="left" vertical="center"/>
    </xf>
    <xf numFmtId="0" fontId="91" fillId="0" borderId="32" xfId="44" applyFont="1" applyBorder="1" applyAlignment="1">
      <alignment horizontal="center" vertical="center" wrapText="1"/>
    </xf>
    <xf numFmtId="0" fontId="91" fillId="0" borderId="13" xfId="44" applyFont="1" applyBorder="1" applyAlignment="1">
      <alignment horizontal="center" vertical="center" wrapText="1"/>
    </xf>
    <xf numFmtId="0" fontId="88" fillId="0" borderId="0" xfId="44" applyFont="1" applyAlignment="1">
      <alignment horizontal="left" vertical="top" wrapText="1"/>
    </xf>
    <xf numFmtId="0" fontId="88" fillId="0" borderId="0" xfId="44" applyFont="1" applyAlignment="1">
      <alignment horizontal="left" vertical="center" wrapText="1"/>
    </xf>
    <xf numFmtId="0" fontId="86" fillId="0" borderId="10" xfId="44" applyFont="1" applyBorder="1" applyAlignment="1" applyProtection="1">
      <alignment horizontal="center" wrapText="1"/>
      <protection locked="0"/>
    </xf>
    <xf numFmtId="0" fontId="86" fillId="0" borderId="11" xfId="44" applyFont="1" applyBorder="1" applyAlignment="1" applyProtection="1">
      <alignment horizontal="center" wrapText="1"/>
      <protection locked="0"/>
    </xf>
    <xf numFmtId="0" fontId="27" fillId="4" borderId="25" xfId="18" applyFont="1" applyFill="1" applyBorder="1" applyAlignment="1" applyProtection="1">
      <alignment horizontal="left"/>
      <protection locked="0"/>
    </xf>
    <xf numFmtId="0" fontId="45" fillId="8" borderId="0" xfId="18" applyFont="1" applyFill="1" applyAlignment="1">
      <alignment horizontal="left"/>
    </xf>
    <xf numFmtId="0" fontId="131" fillId="8" borderId="0" xfId="18" applyFont="1" applyFill="1" applyAlignment="1">
      <alignment horizontal="center" vertical="center"/>
    </xf>
    <xf numFmtId="0" fontId="20" fillId="4" borderId="0" xfId="18" applyFont="1" applyFill="1" applyAlignment="1">
      <alignment horizontal="left"/>
    </xf>
    <xf numFmtId="0" fontId="27" fillId="0" borderId="0" xfId="18" applyFont="1" applyAlignment="1" applyProtection="1">
      <alignment horizontal="left"/>
      <protection locked="0"/>
    </xf>
    <xf numFmtId="0" fontId="11" fillId="0" borderId="2" xfId="15" applyFont="1" applyBorder="1" applyAlignment="1" applyProtection="1">
      <alignment horizontal="left"/>
      <protection locked="0"/>
    </xf>
    <xf numFmtId="2" fontId="11" fillId="0" borderId="2" xfId="15" applyNumberFormat="1" applyFont="1" applyBorder="1" applyAlignment="1" applyProtection="1">
      <alignment horizontal="left"/>
      <protection locked="0"/>
    </xf>
    <xf numFmtId="0" fontId="11" fillId="0" borderId="25" xfId="15" applyFont="1" applyBorder="1" applyAlignment="1" applyProtection="1">
      <alignment horizontal="left"/>
      <protection locked="0"/>
    </xf>
    <xf numFmtId="0" fontId="11" fillId="0" borderId="25" xfId="15" quotePrefix="1" applyFont="1" applyBorder="1" applyAlignment="1" applyProtection="1">
      <alignment horizontal="left"/>
      <protection locked="0"/>
    </xf>
    <xf numFmtId="15" fontId="11" fillId="0" borderId="25" xfId="15" applyNumberFormat="1" applyFont="1" applyBorder="1" applyAlignment="1" applyProtection="1">
      <alignment horizontal="left"/>
      <protection locked="0"/>
    </xf>
    <xf numFmtId="0" fontId="8" fillId="0" borderId="0" xfId="15" applyAlignment="1">
      <alignment horizontal="left"/>
    </xf>
    <xf numFmtId="0" fontId="8" fillId="0" borderId="22" xfId="15" applyBorder="1" applyAlignment="1">
      <alignment horizontal="center"/>
    </xf>
    <xf numFmtId="0" fontId="8" fillId="0" borderId="0" xfId="15" applyAlignment="1" applyProtection="1">
      <alignment horizontal="left"/>
      <protection locked="0"/>
    </xf>
    <xf numFmtId="0" fontId="8" fillId="0" borderId="25" xfId="15" applyBorder="1" applyAlignment="1">
      <alignment horizontal="left"/>
    </xf>
    <xf numFmtId="0" fontId="34" fillId="0" borderId="25" xfId="15" applyFont="1" applyBorder="1" applyAlignment="1">
      <alignment horizontal="left"/>
    </xf>
    <xf numFmtId="0" fontId="10" fillId="0" borderId="22" xfId="15" applyFont="1" applyBorder="1" applyAlignment="1">
      <alignment horizontal="left" vertical="top"/>
    </xf>
    <xf numFmtId="0" fontId="55" fillId="11" borderId="118" xfId="15" applyFont="1" applyFill="1" applyBorder="1" applyAlignment="1">
      <alignment horizontal="center" vertical="center"/>
    </xf>
    <xf numFmtId="0" fontId="10" fillId="0" borderId="0" xfId="15" applyFont="1" applyAlignment="1">
      <alignment horizontal="center"/>
    </xf>
    <xf numFmtId="0" fontId="14" fillId="0" borderId="25" xfId="15" applyFont="1" applyBorder="1" applyAlignment="1" applyProtection="1">
      <alignment horizontal="left"/>
      <protection locked="0"/>
    </xf>
    <xf numFmtId="0" fontId="14" fillId="0" borderId="2" xfId="15" applyFont="1" applyBorder="1" applyAlignment="1" applyProtection="1">
      <alignment horizontal="left"/>
      <protection locked="0"/>
    </xf>
    <xf numFmtId="0" fontId="54" fillId="0" borderId="25" xfId="15" applyFont="1" applyBorder="1" applyAlignment="1" applyProtection="1">
      <alignment horizontal="left"/>
      <protection locked="0"/>
    </xf>
    <xf numFmtId="172" fontId="11" fillId="0" borderId="25" xfId="15" applyNumberFormat="1" applyFont="1" applyBorder="1" applyAlignment="1" applyProtection="1">
      <alignment horizontal="left"/>
      <protection locked="0"/>
    </xf>
    <xf numFmtId="49" fontId="11" fillId="0" borderId="25" xfId="15" applyNumberFormat="1" applyFont="1" applyBorder="1" applyAlignment="1" applyProtection="1">
      <alignment horizontal="left"/>
      <protection locked="0"/>
    </xf>
    <xf numFmtId="0" fontId="10" fillId="0" borderId="0" xfId="15" applyFont="1" applyAlignment="1">
      <alignment horizontal="left" vertical="top" wrapText="1"/>
    </xf>
    <xf numFmtId="0" fontId="14" fillId="0" borderId="25" xfId="15" applyFont="1" applyBorder="1" applyAlignment="1" applyProtection="1">
      <alignment horizontal="center" vertical="center"/>
      <protection locked="0"/>
    </xf>
    <xf numFmtId="0" fontId="14" fillId="0" borderId="2" xfId="15" applyFont="1" applyBorder="1" applyAlignment="1" applyProtection="1">
      <alignment horizontal="left" vertical="center"/>
      <protection locked="0"/>
    </xf>
    <xf numFmtId="0" fontId="10" fillId="0" borderId="25" xfId="15" applyFont="1" applyBorder="1" applyAlignment="1" applyProtection="1">
      <alignment horizontal="left" vertical="center"/>
      <protection locked="0"/>
    </xf>
    <xf numFmtId="172" fontId="14" fillId="0" borderId="25" xfId="15" applyNumberFormat="1" applyFont="1" applyBorder="1" applyAlignment="1" applyProtection="1">
      <alignment horizontal="left" vertical="center"/>
      <protection locked="0"/>
    </xf>
    <xf numFmtId="172" fontId="14" fillId="0" borderId="2" xfId="15" applyNumberFormat="1" applyFont="1" applyBorder="1" applyAlignment="1" applyProtection="1">
      <alignment horizontal="left" vertical="center"/>
      <protection locked="0"/>
    </xf>
    <xf numFmtId="0" fontId="10" fillId="0" borderId="0" xfId="15" applyFont="1" applyAlignment="1">
      <alignment horizontal="left" vertical="center"/>
    </xf>
    <xf numFmtId="0" fontId="8" fillId="0" borderId="0" xfId="15" applyAlignment="1">
      <alignment horizontal="center"/>
    </xf>
    <xf numFmtId="0" fontId="141" fillId="0" borderId="25" xfId="15" applyFont="1" applyBorder="1" applyAlignment="1">
      <alignment horizontal="left"/>
    </xf>
    <xf numFmtId="0" fontId="141" fillId="0" borderId="2" xfId="15" applyFont="1" applyBorder="1" applyAlignment="1">
      <alignment horizontal="left"/>
    </xf>
    <xf numFmtId="0" fontId="141" fillId="0" borderId="2" xfId="15" applyFont="1" applyBorder="1" applyAlignment="1" applyProtection="1">
      <alignment horizontal="left"/>
      <protection locked="0"/>
    </xf>
    <xf numFmtId="172" fontId="141" fillId="0" borderId="2" xfId="15" applyNumberFormat="1" applyFont="1" applyBorder="1" applyAlignment="1">
      <alignment horizontal="left"/>
    </xf>
    <xf numFmtId="15" fontId="141" fillId="0" borderId="25" xfId="15" applyNumberFormat="1" applyFont="1" applyBorder="1" applyAlignment="1" applyProtection="1">
      <alignment horizontal="left"/>
      <protection locked="0"/>
    </xf>
    <xf numFmtId="0" fontId="15" fillId="0" borderId="0" xfId="15" applyFont="1" applyAlignment="1">
      <alignment horizontal="left"/>
    </xf>
    <xf numFmtId="0" fontId="13" fillId="33" borderId="28" xfId="0" applyFont="1" applyFill="1" applyBorder="1" applyAlignment="1">
      <alignment horizontal="left" vertical="top" wrapText="1"/>
    </xf>
    <xf numFmtId="0" fontId="13" fillId="33" borderId="2" xfId="0" applyFont="1" applyFill="1" applyBorder="1" applyAlignment="1">
      <alignment horizontal="left" vertical="top" wrapText="1"/>
    </xf>
    <xf numFmtId="0" fontId="13" fillId="33" borderId="7" xfId="0" applyFont="1" applyFill="1" applyBorder="1" applyAlignment="1">
      <alignment horizontal="left" vertical="top" wrapText="1"/>
    </xf>
    <xf numFmtId="0" fontId="13" fillId="34" borderId="28" xfId="0" applyFont="1" applyFill="1" applyBorder="1" applyAlignment="1">
      <alignment horizontal="left" vertical="top" wrapText="1"/>
    </xf>
    <xf numFmtId="0" fontId="13" fillId="34" borderId="2" xfId="0" applyFont="1" applyFill="1" applyBorder="1" applyAlignment="1">
      <alignment horizontal="left" vertical="top" wrapText="1"/>
    </xf>
    <xf numFmtId="0" fontId="13" fillId="34" borderId="7" xfId="0" applyFont="1" applyFill="1" applyBorder="1" applyAlignment="1">
      <alignment horizontal="left" vertical="top" wrapText="1"/>
    </xf>
    <xf numFmtId="14" fontId="112" fillId="5" borderId="59" xfId="15" applyNumberFormat="1" applyFont="1" applyFill="1" applyBorder="1" applyAlignment="1" applyProtection="1">
      <alignment horizontal="center"/>
      <protection locked="0"/>
    </xf>
    <xf numFmtId="14" fontId="112" fillId="5" borderId="2" xfId="15" applyNumberFormat="1" applyFont="1" applyFill="1" applyBorder="1" applyAlignment="1" applyProtection="1">
      <alignment horizontal="center"/>
      <protection locked="0"/>
    </xf>
    <xf numFmtId="14" fontId="112" fillId="5" borderId="7" xfId="15" applyNumberFormat="1" applyFont="1" applyFill="1" applyBorder="1" applyAlignment="1" applyProtection="1">
      <alignment horizontal="center"/>
      <protection locked="0"/>
    </xf>
    <xf numFmtId="0" fontId="97" fillId="8" borderId="146" xfId="37" applyFont="1" applyFill="1" applyBorder="1" applyAlignment="1">
      <alignment horizontal="center" vertical="center"/>
    </xf>
    <xf numFmtId="0" fontId="97" fillId="8" borderId="144" xfId="37" applyFont="1" applyFill="1" applyBorder="1" applyAlignment="1">
      <alignment horizontal="center" vertical="center"/>
    </xf>
    <xf numFmtId="0" fontId="97" fillId="8" borderId="145" xfId="37" applyFont="1" applyFill="1" applyBorder="1" applyAlignment="1">
      <alignment horizontal="center" vertical="center"/>
    </xf>
    <xf numFmtId="0" fontId="97" fillId="10" borderId="146" xfId="37" applyFont="1" applyFill="1" applyBorder="1" applyAlignment="1">
      <alignment horizontal="center" vertical="center"/>
    </xf>
    <xf numFmtId="0" fontId="97" fillId="10" borderId="145" xfId="37" applyFont="1" applyFill="1" applyBorder="1" applyAlignment="1">
      <alignment horizontal="center" vertical="center"/>
    </xf>
    <xf numFmtId="0" fontId="43" fillId="5" borderId="0" xfId="0" applyFont="1" applyFill="1" applyAlignment="1">
      <alignment horizontal="left"/>
    </xf>
    <xf numFmtId="0" fontId="43" fillId="5" borderId="0" xfId="0" applyFont="1" applyFill="1" applyAlignment="1">
      <alignment horizontal="left" vertical="center" wrapText="1"/>
    </xf>
    <xf numFmtId="0" fontId="13" fillId="0" borderId="0" xfId="0" applyFont="1" applyAlignment="1">
      <alignment horizontal="center" vertical="center" wrapText="1"/>
    </xf>
    <xf numFmtId="0" fontId="134" fillId="8" borderId="146" xfId="15" applyFont="1" applyFill="1" applyBorder="1" applyAlignment="1">
      <alignment horizontal="center" vertical="center"/>
    </xf>
    <xf numFmtId="0" fontId="134" fillId="8" borderId="144" xfId="15" applyFont="1" applyFill="1" applyBorder="1" applyAlignment="1">
      <alignment horizontal="center" vertical="center"/>
    </xf>
    <xf numFmtId="0" fontId="134" fillId="8" borderId="145" xfId="15" applyFont="1" applyFill="1" applyBorder="1" applyAlignment="1">
      <alignment horizontal="center" vertical="center"/>
    </xf>
    <xf numFmtId="0" fontId="98" fillId="17" borderId="0" xfId="37" applyFont="1" applyFill="1" applyAlignment="1">
      <alignment horizontal="left" wrapText="1"/>
    </xf>
    <xf numFmtId="0" fontId="98" fillId="17" borderId="0" xfId="37" applyFont="1" applyFill="1" applyAlignment="1">
      <alignment horizontal="center" wrapText="1"/>
    </xf>
    <xf numFmtId="0" fontId="43" fillId="5" borderId="0" xfId="0" applyFont="1" applyFill="1" applyAlignment="1">
      <alignment horizontal="left" wrapText="1"/>
    </xf>
    <xf numFmtId="0" fontId="13" fillId="5" borderId="0" xfId="0" applyFont="1" applyFill="1" applyAlignment="1">
      <alignment horizontal="center" vertical="center" wrapText="1"/>
    </xf>
    <xf numFmtId="0" fontId="13" fillId="5" borderId="0" xfId="0" applyFont="1" applyFill="1" applyAlignment="1">
      <alignment horizontal="center" vertical="center"/>
    </xf>
    <xf numFmtId="0" fontId="97" fillId="10" borderId="144" xfId="37" applyFont="1" applyFill="1" applyBorder="1" applyAlignment="1">
      <alignment horizontal="center" vertical="center"/>
    </xf>
    <xf numFmtId="0" fontId="92" fillId="5" borderId="18" xfId="54" applyFont="1" applyFill="1" applyBorder="1" applyAlignment="1">
      <alignment horizontal="center"/>
    </xf>
    <xf numFmtId="0" fontId="92" fillId="5" borderId="131" xfId="54" applyFont="1" applyFill="1" applyBorder="1" applyAlignment="1">
      <alignment horizontal="center"/>
    </xf>
    <xf numFmtId="0" fontId="80" fillId="8" borderId="17" xfId="16" applyFont="1" applyFill="1" applyBorder="1" applyAlignment="1" applyProtection="1">
      <alignment horizontal="center" vertical="center"/>
      <protection hidden="1"/>
    </xf>
    <xf numFmtId="0" fontId="80" fillId="8" borderId="0" xfId="16" applyFont="1" applyFill="1" applyAlignment="1" applyProtection="1">
      <alignment horizontal="center" vertical="center"/>
      <protection hidden="1"/>
    </xf>
    <xf numFmtId="0" fontId="92" fillId="10" borderId="146" xfId="54" applyFont="1" applyFill="1" applyBorder="1" applyAlignment="1">
      <alignment horizontal="center"/>
    </xf>
    <xf numFmtId="0" fontId="92" fillId="10" borderId="144" xfId="54" applyFont="1" applyFill="1" applyBorder="1" applyAlignment="1">
      <alignment horizontal="center"/>
    </xf>
    <xf numFmtId="0" fontId="92" fillId="10" borderId="145" xfId="54" applyFont="1" applyFill="1" applyBorder="1" applyAlignment="1">
      <alignment horizontal="center"/>
    </xf>
  </cellXfs>
  <cellStyles count="73">
    <cellStyle name="Calc Currency (0)" xfId="1" xr:uid="{00000000-0005-0000-0000-000000000000}"/>
    <cellStyle name="Calc Percent (0)" xfId="2" xr:uid="{00000000-0005-0000-0000-000001000000}"/>
    <cellStyle name="Calc Percent (1)" xfId="3" xr:uid="{00000000-0005-0000-0000-000002000000}"/>
    <cellStyle name="Comma 2" xfId="30" xr:uid="{00000000-0005-0000-0000-000003000000}"/>
    <cellStyle name="Enter Currency (0)" xfId="4" xr:uid="{00000000-0005-0000-0000-000004000000}"/>
    <cellStyle name="Grey" xfId="5" xr:uid="{00000000-0005-0000-0000-000005000000}"/>
    <cellStyle name="Header1" xfId="6" xr:uid="{00000000-0005-0000-0000-000006000000}"/>
    <cellStyle name="Header1 2" xfId="58" xr:uid="{00000000-0005-0000-0000-000006000000}"/>
    <cellStyle name="Header2" xfId="7" xr:uid="{00000000-0005-0000-0000-000007000000}"/>
    <cellStyle name="Hiperpovezava_KT 150" xfId="8" xr:uid="{00000000-0005-0000-0000-000008000000}"/>
    <cellStyle name="Hyperlink" xfId="50" builtinId="8"/>
    <cellStyle name="Hyperlink 2" xfId="9" xr:uid="{00000000-0005-0000-0000-00000A000000}"/>
    <cellStyle name="Hyperlink 3" xfId="10" xr:uid="{00000000-0005-0000-0000-00000B000000}"/>
    <cellStyle name="Input [yellow]" xfId="11" xr:uid="{00000000-0005-0000-0000-00000C000000}"/>
    <cellStyle name="Link Currency (0)" xfId="12" xr:uid="{00000000-0005-0000-0000-00000D000000}"/>
    <cellStyle name="Navadno_KopijaKT150-1_First sample report" xfId="13" xr:uid="{00000000-0005-0000-0000-00000E000000}"/>
    <cellStyle name="Navadno_KT 150" xfId="48" xr:uid="{00000000-0005-0000-0000-00000F000000}"/>
    <cellStyle name="Neutral 2" xfId="56" xr:uid="{75AFF41A-B981-4CDD-91FF-373D363A2CC6}"/>
    <cellStyle name="Normal" xfId="0" builtinId="0"/>
    <cellStyle name="Normal - Style1" xfId="14" xr:uid="{00000000-0005-0000-0000-000011000000}"/>
    <cellStyle name="Normal 10" xfId="32" xr:uid="{00000000-0005-0000-0000-000012000000}"/>
    <cellStyle name="Normal 10 2" xfId="37" xr:uid="{00000000-0005-0000-0000-000013000000}"/>
    <cellStyle name="Normal 10 3" xfId="38" xr:uid="{00000000-0005-0000-0000-000014000000}"/>
    <cellStyle name="Normal 10 3 2" xfId="64" xr:uid="{00000000-0005-0000-0000-000013000000}"/>
    <cellStyle name="Normal 10 4" xfId="61" xr:uid="{00000000-0005-0000-0000-000011000000}"/>
    <cellStyle name="Normal 11" xfId="33" xr:uid="{00000000-0005-0000-0000-000015000000}"/>
    <cellStyle name="Normal 11 2" xfId="34" xr:uid="{00000000-0005-0000-0000-000016000000}"/>
    <cellStyle name="Normal 11 2 2" xfId="63" xr:uid="{00000000-0005-0000-0000-000015000000}"/>
    <cellStyle name="Normal 11 3" xfId="62" xr:uid="{00000000-0005-0000-0000-000014000000}"/>
    <cellStyle name="Normal 12" xfId="39" xr:uid="{00000000-0005-0000-0000-000017000000}"/>
    <cellStyle name="Normal 12 2" xfId="40" xr:uid="{00000000-0005-0000-0000-000018000000}"/>
    <cellStyle name="Normal 12 2 2" xfId="66" xr:uid="{00000000-0005-0000-0000-000017000000}"/>
    <cellStyle name="Normal 12 3" xfId="65" xr:uid="{00000000-0005-0000-0000-000016000000}"/>
    <cellStyle name="Normal 13" xfId="41" xr:uid="{00000000-0005-0000-0000-000019000000}"/>
    <cellStyle name="Normal 14" xfId="42" xr:uid="{00000000-0005-0000-0000-00001A000000}"/>
    <cellStyle name="Normal 15" xfId="43" xr:uid="{00000000-0005-0000-0000-00001B000000}"/>
    <cellStyle name="Normal 15 2" xfId="67" xr:uid="{00000000-0005-0000-0000-00001A000000}"/>
    <cellStyle name="Normal 16" xfId="44" xr:uid="{00000000-0005-0000-0000-00001C000000}"/>
    <cellStyle name="Normal 16 2" xfId="68" xr:uid="{00000000-0005-0000-0000-00001B000000}"/>
    <cellStyle name="Normal 17" xfId="45" xr:uid="{00000000-0005-0000-0000-00001D000000}"/>
    <cellStyle name="Normal 17 2" xfId="69" xr:uid="{00000000-0005-0000-0000-00001C000000}"/>
    <cellStyle name="Normal 18" xfId="47" xr:uid="{00000000-0005-0000-0000-00001E000000}"/>
    <cellStyle name="Normal 18 2" xfId="49" xr:uid="{00000000-0005-0000-0000-00001F000000}"/>
    <cellStyle name="Normal 18 2 2" xfId="72" xr:uid="{00000000-0005-0000-0000-00001E000000}"/>
    <cellStyle name="Normal 18 3" xfId="71" xr:uid="{00000000-0005-0000-0000-00001D000000}"/>
    <cellStyle name="Normal 19" xfId="54" xr:uid="{AF006182-60D1-496E-BEF7-9B3876AC020A}"/>
    <cellStyle name="Normal 2" xfId="15" xr:uid="{00000000-0005-0000-0000-000020000000}"/>
    <cellStyle name="Normal 2 2" xfId="16" xr:uid="{00000000-0005-0000-0000-000021000000}"/>
    <cellStyle name="Normal 20" xfId="57" xr:uid="{00000000-0005-0000-0000-00006A000000}"/>
    <cellStyle name="Normal 21" xfId="60" xr:uid="{00000000-0005-0000-0000-000078000000}"/>
    <cellStyle name="Normal 3" xfId="17" xr:uid="{00000000-0005-0000-0000-000022000000}"/>
    <cellStyle name="Normal 3 2" xfId="27" xr:uid="{00000000-0005-0000-0000-000023000000}"/>
    <cellStyle name="Normal 4" xfId="18" xr:uid="{00000000-0005-0000-0000-000024000000}"/>
    <cellStyle name="Normal 4 2" xfId="52" xr:uid="{00000000-0005-0000-0000-000025000000}"/>
    <cellStyle name="Normal 5" xfId="19" xr:uid="{00000000-0005-0000-0000-000026000000}"/>
    <cellStyle name="Normal 6" xfId="20" xr:uid="{00000000-0005-0000-0000-000027000000}"/>
    <cellStyle name="Normal 7" xfId="29" xr:uid="{00000000-0005-0000-0000-000028000000}"/>
    <cellStyle name="Normal 7 2" xfId="35" xr:uid="{00000000-0005-0000-0000-000029000000}"/>
    <cellStyle name="Normal 7 3" xfId="55" xr:uid="{3DF3B982-FBB2-4103-9DA3-4D1A43DDD4FD}"/>
    <cellStyle name="Normal 8" xfId="31" xr:uid="{00000000-0005-0000-0000-00002A000000}"/>
    <cellStyle name="Normal 8 2" xfId="36" xr:uid="{00000000-0005-0000-0000-00002B000000}"/>
    <cellStyle name="Normal 8 3" xfId="53" xr:uid="{A638214E-A945-4D60-97E2-E37DB1E9200A}"/>
    <cellStyle name="Normal 9" xfId="28" xr:uid="{00000000-0005-0000-0000-00002C000000}"/>
    <cellStyle name="Normal 9 2" xfId="46" xr:uid="{00000000-0005-0000-0000-00002D000000}"/>
    <cellStyle name="Normal 9 2 2" xfId="70" xr:uid="{00000000-0005-0000-0000-00002B000000}"/>
    <cellStyle name="Normal 9 3" xfId="59" xr:uid="{00000000-0005-0000-0000-00002A000000}"/>
    <cellStyle name="Normal_joes_psw" xfId="51" xr:uid="{00000000-0005-0000-0000-00002E000000}"/>
    <cellStyle name="Percent [2]" xfId="21" xr:uid="{00000000-0005-0000-0000-00002F000000}"/>
    <cellStyle name="Percent 2" xfId="22" xr:uid="{00000000-0005-0000-0000-000030000000}"/>
    <cellStyle name="PrePop Currency (0)" xfId="23" xr:uid="{00000000-0005-0000-0000-000031000000}"/>
    <cellStyle name="Standard_Blatt251" xfId="24" xr:uid="{00000000-0005-0000-0000-000032000000}"/>
    <cellStyle name="Text Indent A" xfId="25" xr:uid="{00000000-0005-0000-0000-000033000000}"/>
    <cellStyle name="Text Indent B" xfId="26" xr:uid="{00000000-0005-0000-0000-000034000000}"/>
  </cellStyles>
  <dxfs count="293">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i val="0"/>
        <color theme="5" tint="-0.24994659260841701"/>
      </font>
      <fill>
        <patternFill>
          <bgColor theme="5" tint="0.39994506668294322"/>
        </patternFill>
      </fill>
    </dxf>
    <dxf>
      <font>
        <b/>
        <i val="0"/>
        <color theme="6" tint="-0.499984740745262"/>
      </font>
      <fill>
        <patternFill>
          <bgColor theme="6" tint="0.39994506668294322"/>
        </patternFill>
      </fill>
    </dxf>
    <dxf>
      <fill>
        <gradientFill>
          <stop position="0">
            <color theme="0"/>
          </stop>
          <stop position="1">
            <color theme="0" tint="-5.0965910824915313E-2"/>
          </stop>
        </gradientFill>
      </fill>
    </dxf>
    <dxf>
      <fill>
        <gradientFill>
          <stop position="0">
            <color theme="0"/>
          </stop>
          <stop position="1">
            <color theme="0" tint="-5.0965910824915313E-2"/>
          </stop>
        </gradientFill>
      </fill>
    </dxf>
    <dxf>
      <fill>
        <gradientFill>
          <stop position="0">
            <color theme="0"/>
          </stop>
          <stop position="1">
            <color theme="0" tint="-5.0965910824915313E-2"/>
          </stop>
        </gradientFill>
      </fill>
    </dxf>
    <dxf>
      <fill>
        <gradientFill>
          <stop position="0">
            <color theme="0"/>
          </stop>
          <stop position="1">
            <color theme="0" tint="-5.0965910824915313E-2"/>
          </stop>
        </gradientFill>
      </fill>
    </dxf>
    <dxf>
      <fill>
        <gradientFill>
          <stop position="0">
            <color theme="0"/>
          </stop>
          <stop position="1">
            <color theme="0" tint="-5.0965910824915313E-2"/>
          </stop>
        </gradientFill>
      </fill>
    </dxf>
    <dxf>
      <fill>
        <gradientFill degree="180">
          <stop position="0">
            <color theme="0"/>
          </stop>
          <stop position="1">
            <color rgb="FFFFFFCC"/>
          </stop>
        </gradientFill>
      </fill>
      <border>
        <vertical/>
        <horizontal/>
      </border>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stop position="0">
            <color theme="0"/>
          </stop>
          <stop position="1">
            <color theme="0" tint="-5.0965910824915313E-2"/>
          </stop>
        </gradientFill>
      </fill>
    </dxf>
    <dxf>
      <fill>
        <gradientFill>
          <stop position="0">
            <color theme="0"/>
          </stop>
          <stop position="1">
            <color theme="0" tint="-5.0965910824915313E-2"/>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stop position="0">
            <color theme="0"/>
          </stop>
          <stop position="1">
            <color theme="0" tint="-5.0965910824915313E-2"/>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stop position="0">
            <color theme="0"/>
          </stop>
          <stop position="1">
            <color theme="0" tint="-5.0965910824915313E-2"/>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stop position="0">
            <color theme="0"/>
          </stop>
          <stop position="1">
            <color theme="0" tint="-5.0965910824915313E-2"/>
          </stop>
        </gradient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stop position="0">
            <color theme="0"/>
          </stop>
          <stop position="1">
            <color theme="0" tint="-5.0965910824915313E-2"/>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stop position="0">
            <color theme="0"/>
          </stop>
          <stop position="1">
            <color theme="0" tint="-5.0965910824915313E-2"/>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stop position="0">
            <color theme="0"/>
          </stop>
          <stop position="1">
            <color theme="0" tint="-5.0965910824915313E-2"/>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stop position="0">
            <color theme="0"/>
          </stop>
          <stop position="1">
            <color theme="0" tint="-5.0965910824915313E-2"/>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stop position="0">
            <color theme="0"/>
          </stop>
          <stop position="1">
            <color theme="0" tint="-5.0965910824915313E-2"/>
          </stop>
        </gradientFill>
      </fill>
    </dxf>
    <dxf>
      <fill>
        <gradientFill degree="180">
          <stop position="0">
            <color theme="0"/>
          </stop>
          <stop position="1">
            <color theme="9"/>
          </stop>
        </gradientFill>
      </fill>
      <border>
        <vertical/>
        <horizontal/>
      </border>
    </dxf>
    <dxf>
      <fill>
        <gradientFill degree="180">
          <stop position="0">
            <color theme="0"/>
          </stop>
          <stop position="1">
            <color theme="0" tint="-5.0965910824915313E-2"/>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stop position="0">
            <color theme="0"/>
          </stop>
          <stop position="1">
            <color theme="0" tint="-5.0965910824915313E-2"/>
          </stop>
        </gradientFill>
      </fill>
    </dxf>
    <dxf>
      <font>
        <b/>
        <i/>
      </font>
      <fill>
        <patternFill>
          <bgColor rgb="FF66FFFF"/>
        </patternFill>
      </fill>
    </dxf>
    <dxf>
      <font>
        <b/>
        <i/>
      </font>
      <fill>
        <patternFill>
          <bgColor rgb="FF66FFFF"/>
        </patternFill>
      </fill>
      <border>
        <left style="thin">
          <color indexed="64"/>
        </left>
        <right style="thin">
          <color indexed="64"/>
        </right>
        <top style="thin">
          <color indexed="64"/>
        </top>
        <bottom style="thin">
          <color indexed="64"/>
        </bottom>
      </border>
    </dxf>
    <dxf>
      <font>
        <b/>
        <i/>
      </font>
      <fill>
        <patternFill>
          <bgColor rgb="FF66FFFF"/>
        </patternFill>
      </fill>
      <border>
        <left style="thin">
          <color indexed="64"/>
        </left>
        <right style="thin">
          <color indexed="64"/>
        </right>
        <top style="thin">
          <color indexed="64"/>
        </top>
        <bottom style="thin">
          <color indexed="64"/>
        </bottom>
      </border>
    </dxf>
    <dxf>
      <font>
        <b/>
        <i val="0"/>
        <strike val="0"/>
      </font>
      <fill>
        <patternFill>
          <bgColor theme="3" tint="0.79998168889431442"/>
        </patternFill>
      </fill>
    </dxf>
    <dxf>
      <font>
        <b/>
        <i val="0"/>
        <strike val="0"/>
      </font>
      <fill>
        <patternFill>
          <bgColor rgb="FF92D050"/>
        </patternFill>
      </fill>
    </dxf>
    <dxf>
      <font>
        <b/>
        <i val="0"/>
        <strike val="0"/>
      </font>
      <fill>
        <patternFill>
          <bgColor rgb="FFFFFF00"/>
        </patternFill>
      </fill>
    </dxf>
    <dxf>
      <font>
        <b/>
        <i val="0"/>
        <strike val="0"/>
      </font>
      <fill>
        <patternFill>
          <bgColor theme="3" tint="0.79998168889431442"/>
        </patternFill>
      </fill>
    </dxf>
    <dxf>
      <font>
        <b/>
        <i val="0"/>
        <strike val="0"/>
      </font>
      <fill>
        <patternFill>
          <bgColor rgb="FFFFFF00"/>
        </patternFill>
      </fill>
    </dxf>
    <dxf>
      <font>
        <b/>
        <i val="0"/>
        <strike val="0"/>
      </font>
      <fill>
        <patternFill>
          <bgColor rgb="FFFFFF00"/>
        </patternFill>
      </fill>
    </dxf>
    <dxf>
      <font>
        <b/>
        <i/>
        <strike val="0"/>
      </font>
      <fill>
        <patternFill>
          <bgColor rgb="FF92D050"/>
        </patternFill>
      </fill>
    </dxf>
    <dxf>
      <font>
        <b/>
        <i val="0"/>
        <strike val="0"/>
      </font>
      <fill>
        <patternFill>
          <bgColor rgb="FFFFC000"/>
        </patternFill>
      </fill>
    </dxf>
    <dxf>
      <font>
        <b/>
        <i val="0"/>
        <strike val="0"/>
      </font>
      <fill>
        <patternFill>
          <bgColor theme="3" tint="0.79998168889431442"/>
        </patternFill>
      </fill>
    </dxf>
    <dxf>
      <font>
        <b/>
        <i val="0"/>
        <strike val="0"/>
      </font>
      <fill>
        <patternFill>
          <bgColor rgb="FF92D050"/>
        </patternFill>
      </fill>
    </dxf>
    <dxf>
      <font>
        <b/>
        <i val="0"/>
        <strike val="0"/>
      </font>
      <fill>
        <patternFill>
          <bgColor rgb="FFFFC000"/>
        </patternFill>
      </fill>
    </dxf>
    <dxf>
      <font>
        <b/>
        <i val="0"/>
        <strike val="0"/>
      </font>
      <fill>
        <patternFill>
          <bgColor rgb="FF92D050"/>
        </patternFill>
      </fill>
    </dxf>
    <dxf>
      <font>
        <b/>
        <i val="0"/>
        <strike val="0"/>
      </font>
      <fill>
        <patternFill>
          <bgColor rgb="FFFFC000"/>
        </patternFill>
      </fill>
    </dxf>
    <dxf>
      <font>
        <b/>
        <i val="0"/>
        <strike val="0"/>
      </font>
      <fill>
        <patternFill>
          <bgColor rgb="FF92D050"/>
        </patternFill>
      </fill>
    </dxf>
    <dxf>
      <font>
        <b/>
        <i val="0"/>
        <strike val="0"/>
      </font>
      <fill>
        <patternFill>
          <bgColor rgb="FFFFC000"/>
        </patternFill>
      </fill>
    </dxf>
    <dxf>
      <font>
        <b/>
        <i val="0"/>
        <strike val="0"/>
      </font>
      <fill>
        <patternFill>
          <bgColor rgb="FF92D050"/>
        </patternFill>
      </fill>
    </dxf>
    <dxf>
      <font>
        <b/>
        <i val="0"/>
        <strike val="0"/>
      </font>
      <fill>
        <patternFill>
          <bgColor rgb="FFFFC000"/>
        </patternFill>
      </fill>
    </dxf>
    <dxf>
      <font>
        <b/>
        <i val="0"/>
        <strike val="0"/>
      </font>
      <fill>
        <patternFill>
          <bgColor rgb="FF92D050"/>
        </patternFill>
      </fill>
      <border>
        <left style="thin">
          <color indexed="64"/>
        </left>
        <right style="thin">
          <color indexed="64"/>
        </right>
        <top style="thin">
          <color indexed="64"/>
        </top>
        <bottom style="thin">
          <color indexed="64"/>
        </bottom>
      </border>
    </dxf>
    <dxf>
      <font>
        <b/>
        <i val="0"/>
        <strike val="0"/>
      </font>
      <fill>
        <patternFill>
          <bgColor rgb="FFFFC000"/>
        </patternFill>
      </fill>
      <border>
        <left style="thin">
          <color indexed="64"/>
        </left>
        <right style="thin">
          <color indexed="64"/>
        </right>
        <top style="thin">
          <color indexed="64"/>
        </top>
        <bottom style="thin">
          <color indexed="64"/>
        </bottom>
      </border>
    </dxf>
    <dxf>
      <font>
        <b/>
        <i val="0"/>
        <strike val="0"/>
      </font>
      <fill>
        <patternFill>
          <bgColor rgb="FF92D050"/>
        </patternFill>
      </fill>
      <border>
        <left style="thin">
          <color indexed="64"/>
        </left>
        <right style="thin">
          <color indexed="64"/>
        </right>
        <top style="thin">
          <color indexed="64"/>
        </top>
        <bottom style="thin">
          <color indexed="64"/>
        </bottom>
      </border>
    </dxf>
    <dxf>
      <font>
        <b/>
        <i val="0"/>
        <strike val="0"/>
      </font>
      <fill>
        <patternFill>
          <bgColor rgb="FFFFC000"/>
        </patternFill>
      </fill>
      <border>
        <left style="thin">
          <color indexed="64"/>
        </left>
        <right style="thin">
          <color indexed="64"/>
        </right>
        <top style="thin">
          <color indexed="64"/>
        </top>
        <bottom style="thin">
          <color indexed="64"/>
        </bottom>
      </border>
    </dxf>
    <dxf>
      <font>
        <b/>
        <i val="0"/>
        <strike val="0"/>
      </font>
      <fill>
        <patternFill>
          <bgColor rgb="FF92D050"/>
        </patternFill>
      </fill>
    </dxf>
    <dxf>
      <font>
        <b/>
        <i val="0"/>
        <strike val="0"/>
      </font>
      <fill>
        <patternFill>
          <bgColor rgb="FFFFC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671F"/>
        </patternFill>
      </fill>
    </dxf>
    <dxf>
      <fill>
        <patternFill>
          <bgColor rgb="FFFFFF00"/>
        </patternFill>
      </fill>
    </dxf>
    <dxf>
      <fill>
        <patternFill>
          <bgColor rgb="FF92D050"/>
        </patternFill>
      </fill>
    </dxf>
    <dxf>
      <fill>
        <patternFill>
          <bgColor rgb="FFFF0000"/>
        </patternFill>
      </fill>
    </dxf>
    <dxf>
      <fill>
        <patternFill>
          <bgColor rgb="FFFF671F"/>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671F"/>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671F"/>
        </patternFill>
      </fill>
    </dxf>
    <dxf>
      <fill>
        <patternFill>
          <bgColor rgb="FFFFFF00"/>
        </patternFill>
      </fill>
    </dxf>
    <dxf>
      <font>
        <b/>
        <i val="0"/>
      </font>
      <fill>
        <patternFill>
          <bgColor rgb="FFFFC000"/>
        </patternFill>
      </fill>
    </dxf>
    <dxf>
      <font>
        <b/>
        <i val="0"/>
        <color rgb="FFFF0000"/>
      </font>
      <fill>
        <patternFill>
          <bgColor rgb="FFFFFF00"/>
        </patternFill>
      </fill>
    </dxf>
    <dxf>
      <font>
        <b/>
        <i/>
        <color rgb="FFFF0000"/>
      </font>
      <fill>
        <patternFill>
          <bgColor rgb="FFFFFF00"/>
        </patternFill>
      </fill>
    </dxf>
    <dxf>
      <font>
        <b/>
        <i/>
        <strike val="0"/>
        <color rgb="FFFF0000"/>
      </font>
      <fill>
        <patternFill patternType="none">
          <bgColor indexed="65"/>
        </patternFill>
      </fill>
    </dxf>
    <dxf>
      <font>
        <b/>
        <i val="0"/>
        <strike val="0"/>
        <color rgb="FFFF0000"/>
      </font>
      <fill>
        <patternFill>
          <bgColor rgb="FFFFFF00"/>
        </patternFill>
      </fill>
    </dxf>
    <dxf>
      <font>
        <b/>
        <i val="0"/>
        <color rgb="FFFF0000"/>
      </font>
      <fill>
        <patternFill>
          <bgColor rgb="FFFFFF00"/>
        </patternFill>
      </fill>
    </dxf>
    <dxf>
      <font>
        <b/>
        <i val="0"/>
        <color rgb="FFFF0000"/>
      </font>
    </dxf>
    <dxf>
      <font>
        <b/>
        <i val="0"/>
      </font>
      <fill>
        <patternFill>
          <bgColor rgb="FFFFC000"/>
        </patternFill>
      </fill>
    </dxf>
    <dxf>
      <font>
        <b/>
        <i val="0"/>
      </font>
      <fill>
        <patternFill>
          <bgColor rgb="FFFFFF99"/>
        </patternFill>
      </fill>
    </dxf>
    <dxf>
      <font>
        <b/>
        <i val="0"/>
      </font>
      <fill>
        <patternFill>
          <bgColor theme="6" tint="0.39994506668294322"/>
        </patternFill>
      </fill>
    </dxf>
    <dxf>
      <font>
        <b/>
        <i val="0"/>
      </font>
      <fill>
        <patternFill>
          <bgColor rgb="FF92D050"/>
        </patternFill>
      </fill>
    </dxf>
    <dxf>
      <font>
        <b/>
        <i/>
        <color rgb="FFFF0000"/>
      </font>
      <fill>
        <patternFill>
          <bgColor rgb="FFFFFF00"/>
        </patternFill>
      </fill>
    </dxf>
    <dxf>
      <font>
        <b/>
        <i val="0"/>
        <color rgb="FFFF0000"/>
      </font>
    </dxf>
    <dxf>
      <font>
        <b/>
        <i/>
        <color rgb="FFFF0000"/>
      </font>
    </dxf>
    <dxf>
      <fill>
        <patternFill>
          <bgColor rgb="FFFFFF00"/>
        </patternFill>
      </fill>
    </dxf>
    <dxf>
      <font>
        <b val="0"/>
        <i val="0"/>
        <color auto="1"/>
        <name val="Cambria"/>
        <scheme val="none"/>
      </font>
    </dxf>
    <dxf>
      <font>
        <b/>
        <i val="0"/>
        <condense val="0"/>
        <extend val="0"/>
        <color indexed="10"/>
      </font>
    </dxf>
    <dxf>
      <font>
        <condense val="0"/>
        <extend val="0"/>
        <color auto="1"/>
      </font>
    </dxf>
    <dxf>
      <font>
        <b/>
        <i val="0"/>
        <condense val="0"/>
        <extend val="0"/>
        <color indexed="10"/>
      </font>
    </dxf>
    <dxf>
      <fill>
        <patternFill>
          <bgColor indexed="9"/>
        </patternFill>
      </fill>
    </dxf>
    <dxf>
      <font>
        <color rgb="FFFF0000"/>
      </font>
      <fill>
        <patternFill>
          <bgColor rgb="FFFFFF00"/>
        </patternFill>
      </fill>
    </dxf>
    <dxf>
      <fill>
        <patternFill>
          <bgColor indexed="9"/>
        </patternFill>
      </fill>
    </dxf>
    <dxf>
      <font>
        <color rgb="FFFF0000"/>
      </font>
      <fill>
        <patternFill>
          <bgColor rgb="FFFFFF00"/>
        </patternFill>
      </fill>
    </dxf>
    <dxf>
      <fill>
        <patternFill>
          <bgColor indexed="9"/>
        </patternFill>
      </fill>
    </dxf>
    <dxf>
      <font>
        <color rgb="FFFF0000"/>
      </font>
      <fill>
        <patternFill>
          <bgColor rgb="FFFFFF00"/>
        </patternFill>
      </fill>
    </dxf>
    <dxf>
      <fill>
        <patternFill>
          <bgColor rgb="FFFFFF00"/>
        </patternFill>
      </fill>
    </dxf>
    <dxf>
      <fill>
        <patternFill>
          <bgColor rgb="FFFFC000"/>
        </patternFill>
      </fill>
    </dxf>
    <dxf>
      <fill>
        <patternFill>
          <bgColor theme="0"/>
        </patternFill>
      </fill>
    </dxf>
    <dxf>
      <font>
        <b/>
        <i/>
        <color rgb="FFFF0000"/>
      </font>
      <fill>
        <patternFill>
          <bgColor rgb="FFFFFF00"/>
        </patternFill>
      </fill>
    </dxf>
    <dxf>
      <font>
        <b/>
        <i/>
        <strike val="0"/>
        <color rgb="FFFF0000"/>
      </font>
      <fill>
        <patternFill>
          <bgColor rgb="FFFFFF00"/>
        </patternFill>
      </fill>
    </dxf>
    <dxf>
      <font>
        <b/>
        <i val="0"/>
      </font>
    </dxf>
    <dxf>
      <font>
        <b/>
        <i val="0"/>
      </font>
      <fill>
        <patternFill patternType="solid">
          <bgColor rgb="FF92D050"/>
        </patternFill>
      </fill>
    </dxf>
    <dxf>
      <font>
        <b/>
        <i val="0"/>
      </font>
      <fill>
        <patternFill>
          <bgColor rgb="FFFFFF00"/>
        </patternFill>
      </fill>
    </dxf>
    <dxf>
      <fill>
        <patternFill>
          <bgColor theme="0" tint="-0.24994659260841701"/>
        </patternFill>
      </fill>
    </dxf>
    <dxf>
      <fill>
        <patternFill>
          <bgColor rgb="FFFFFF00"/>
        </patternFill>
      </fill>
    </dxf>
    <dxf>
      <fill>
        <patternFill>
          <bgColor rgb="FFFFC000"/>
        </patternFill>
      </fill>
    </dxf>
    <dxf>
      <fill>
        <patternFill>
          <bgColor theme="0"/>
        </patternFill>
      </fill>
    </dxf>
    <dxf>
      <font>
        <b/>
        <i/>
        <color rgb="FFFF0000"/>
      </font>
      <fill>
        <patternFill>
          <bgColor rgb="FFFFFF00"/>
        </patternFill>
      </fill>
    </dxf>
    <dxf>
      <font>
        <b/>
        <i/>
        <strike val="0"/>
        <color rgb="FFFF0000"/>
      </font>
      <fill>
        <patternFill>
          <bgColor rgb="FFFFFF00"/>
        </patternFill>
      </fill>
    </dxf>
    <dxf>
      <font>
        <b/>
        <i val="0"/>
      </font>
    </dxf>
    <dxf>
      <font>
        <b/>
        <i val="0"/>
      </font>
      <fill>
        <patternFill patternType="solid">
          <bgColor rgb="FF92D050"/>
        </patternFill>
      </fill>
    </dxf>
    <dxf>
      <font>
        <b/>
        <i val="0"/>
      </font>
      <fill>
        <patternFill>
          <bgColor rgb="FFFFFF00"/>
        </patternFill>
      </fill>
    </dxf>
    <dxf>
      <fill>
        <patternFill>
          <bgColor theme="0" tint="-0.24994659260841701"/>
        </patternFill>
      </fill>
    </dxf>
    <dxf>
      <fill>
        <patternFill>
          <bgColor rgb="FFFFFF00"/>
        </patternFill>
      </fill>
    </dxf>
    <dxf>
      <fill>
        <patternFill>
          <bgColor rgb="FFFFC000"/>
        </patternFill>
      </fill>
    </dxf>
    <dxf>
      <fill>
        <patternFill>
          <bgColor theme="0"/>
        </patternFill>
      </fill>
    </dxf>
    <dxf>
      <font>
        <b/>
        <i/>
        <color rgb="FFFF0000"/>
      </font>
      <fill>
        <patternFill>
          <bgColor rgb="FFFFFF00"/>
        </patternFill>
      </fill>
    </dxf>
    <dxf>
      <font>
        <b/>
        <i/>
        <strike val="0"/>
        <color rgb="FFFF0000"/>
      </font>
      <fill>
        <patternFill>
          <bgColor rgb="FFFFFF00"/>
        </patternFill>
      </fill>
    </dxf>
    <dxf>
      <font>
        <b/>
        <i val="0"/>
      </font>
    </dxf>
    <dxf>
      <font>
        <b/>
        <i val="0"/>
      </font>
      <fill>
        <patternFill patternType="solid">
          <bgColor rgb="FF92D050"/>
        </patternFill>
      </fill>
    </dxf>
    <dxf>
      <font>
        <b/>
        <i val="0"/>
      </font>
      <fill>
        <patternFill>
          <bgColor rgb="FFFFFF00"/>
        </patternFill>
      </fill>
    </dxf>
    <dxf>
      <fill>
        <patternFill>
          <bgColor theme="0" tint="-0.24994659260841701"/>
        </patternFill>
      </fill>
    </dxf>
    <dxf>
      <fill>
        <patternFill>
          <bgColor rgb="FFFFFF00"/>
        </patternFill>
      </fill>
    </dxf>
    <dxf>
      <fill>
        <patternFill>
          <bgColor rgb="FFFFC000"/>
        </patternFill>
      </fill>
    </dxf>
    <dxf>
      <fill>
        <patternFill>
          <bgColor theme="0"/>
        </patternFill>
      </fill>
    </dxf>
    <dxf>
      <font>
        <b/>
        <i/>
        <color rgb="FFFF0000"/>
      </font>
      <fill>
        <patternFill>
          <bgColor rgb="FFFFFF00"/>
        </patternFill>
      </fill>
    </dxf>
    <dxf>
      <font>
        <b/>
        <i/>
        <strike val="0"/>
        <color rgb="FFFF0000"/>
      </font>
      <fill>
        <patternFill>
          <bgColor rgb="FFFFFF00"/>
        </patternFill>
      </fill>
    </dxf>
    <dxf>
      <font>
        <b/>
        <i val="0"/>
      </font>
    </dxf>
    <dxf>
      <font>
        <b/>
        <i val="0"/>
      </font>
      <fill>
        <patternFill patternType="solid">
          <bgColor rgb="FF92D050"/>
        </patternFill>
      </fill>
    </dxf>
    <dxf>
      <font>
        <b/>
        <i val="0"/>
      </font>
      <fill>
        <patternFill>
          <bgColor rgb="FFFFFF00"/>
        </patternFill>
      </fill>
    </dxf>
    <dxf>
      <fill>
        <patternFill>
          <bgColor theme="0" tint="-0.24994659260841701"/>
        </patternFill>
      </fill>
    </dxf>
    <dxf>
      <font>
        <color auto="1"/>
      </font>
      <fill>
        <gradientFill degree="180">
          <stop position="0">
            <color theme="0"/>
          </stop>
          <stop position="1">
            <color theme="0" tint="-0.1490218817712943"/>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stop position="0">
            <color theme="0"/>
          </stop>
          <stop position="1">
            <color theme="0" tint="-5.0965910824915313E-2"/>
          </stop>
        </gradientFill>
      </fill>
    </dxf>
    <dxf>
      <font>
        <color auto="1"/>
      </font>
      <fill>
        <gradientFill degree="180">
          <stop position="0">
            <color theme="0"/>
          </stop>
          <stop position="1">
            <color theme="0" tint="-0.1490218817712943"/>
          </stop>
        </gradientFill>
      </fill>
    </dxf>
    <dxf>
      <font>
        <u/>
        <color rgb="FF0000FF"/>
      </font>
      <fill>
        <gradientFill degree="180">
          <stop position="0">
            <color theme="0"/>
          </stop>
          <stop position="1">
            <color theme="9" tint="0.40000610370189521"/>
          </stop>
        </gradientFill>
      </fill>
    </dxf>
    <dxf>
      <fill>
        <gradientFill degree="180">
          <stop position="0">
            <color theme="0"/>
          </stop>
          <stop position="1">
            <color rgb="FFFFFFCC"/>
          </stop>
        </gradientFill>
      </fill>
    </dxf>
    <dxf>
      <fill>
        <gradientFill degree="180">
          <stop position="0">
            <color theme="0"/>
          </stop>
          <stop position="1">
            <color rgb="FFFFFFCC"/>
          </stop>
        </gradientFill>
      </fill>
      <border>
        <vertical/>
        <horizontal/>
      </border>
    </dxf>
    <dxf>
      <fill>
        <gradientFill>
          <stop position="0">
            <color theme="0"/>
          </stop>
          <stop position="1">
            <color theme="0" tint="-5.0965910824915313E-2"/>
          </stop>
        </gradientFill>
      </fill>
    </dxf>
    <dxf>
      <fill>
        <gradientFill>
          <stop position="0">
            <color theme="0"/>
          </stop>
          <stop position="1">
            <color theme="0" tint="-5.0965910824915313E-2"/>
          </stop>
        </gradientFill>
      </fill>
    </dxf>
    <dxf>
      <font>
        <color auto="1"/>
      </font>
      <fill>
        <gradientFill degree="180">
          <stop position="0">
            <color theme="0"/>
          </stop>
          <stop position="1">
            <color theme="0" tint="-0.1490218817712943"/>
          </stop>
        </gradientFill>
      </fill>
    </dxf>
    <dxf>
      <font>
        <u/>
        <color rgb="FF0000FF"/>
      </font>
      <fill>
        <gradientFill degree="180">
          <stop position="0">
            <color theme="0"/>
          </stop>
          <stop position="1">
            <color theme="9" tint="0.40000610370189521"/>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degree="180">
          <stop position="0">
            <color theme="0"/>
          </stop>
          <stop position="1">
            <color rgb="FFFFFFCC"/>
          </stop>
        </gradientFill>
      </fill>
      <border>
        <vertical/>
        <horizontal/>
      </border>
    </dxf>
    <dxf>
      <fill>
        <gradientFill degree="180">
          <stop position="0">
            <color theme="0"/>
          </stop>
          <stop position="1">
            <color theme="0" tint="-5.0965910824915313E-2"/>
          </stop>
        </gradientFill>
      </fill>
    </dxf>
    <dxf>
      <fill>
        <gradientFill degree="180">
          <stop position="0">
            <color theme="0"/>
          </stop>
          <stop position="1">
            <color theme="9" tint="0.40000610370189521"/>
          </stop>
        </gradientFill>
      </fill>
    </dxf>
    <dxf>
      <font>
        <color auto="1"/>
      </font>
      <fill>
        <patternFill>
          <bgColor theme="9" tint="0.39994506668294322"/>
        </patternFill>
      </fill>
    </dxf>
    <dxf>
      <font>
        <color auto="1"/>
      </font>
      <fill>
        <patternFill>
          <bgColor theme="0" tint="-0.14996795556505021"/>
        </patternFill>
      </fill>
    </dxf>
    <dxf>
      <fill>
        <gradientFill degree="180">
          <stop position="0">
            <color theme="0"/>
          </stop>
          <stop position="1">
            <color theme="0" tint="-0.1490218817712943"/>
          </stop>
        </gradientFill>
      </fill>
    </dxf>
    <dxf>
      <fill>
        <gradientFill degree="180">
          <stop position="0">
            <color theme="0"/>
          </stop>
          <stop position="1">
            <color theme="0" tint="-5.0965910824915313E-2"/>
          </stop>
        </gradientFill>
      </fill>
    </dxf>
    <dxf>
      <font>
        <b val="0"/>
        <i val="0"/>
        <u/>
        <color rgb="FF0000FF"/>
      </font>
      <fill>
        <patternFill>
          <bgColor theme="9" tint="0.39994506668294322"/>
        </patternFill>
      </fill>
    </dxf>
    <dxf>
      <fill>
        <gradientFill degree="180">
          <stop position="0">
            <color theme="0"/>
          </stop>
          <stop position="1">
            <color theme="9" tint="0.40000610370189521"/>
          </stop>
        </gradientFill>
      </fill>
    </dxf>
    <dxf>
      <fill>
        <gradientFill>
          <stop position="0">
            <color theme="0"/>
          </stop>
          <stop position="1">
            <color theme="0" tint="-5.0965910824915313E-2"/>
          </stop>
        </gradientFill>
      </fill>
    </dxf>
    <dxf>
      <font>
        <b val="0"/>
        <i val="0"/>
        <strike val="0"/>
        <condense val="0"/>
        <extend val="0"/>
        <outline val="0"/>
        <shadow val="0"/>
        <u val="none"/>
        <vertAlign val="baseline"/>
        <sz val="10"/>
        <color auto="1"/>
        <name val="Arial"/>
        <family val="2"/>
        <scheme val="none"/>
      </font>
    </dxf>
    <dxf>
      <numFmt numFmtId="0" formatCode="General"/>
    </dxf>
    <dxf>
      <numFmt numFmtId="0" formatCode="General"/>
    </dxf>
    <dxf>
      <font>
        <b/>
        <i val="0"/>
        <strike val="0"/>
        <condense val="0"/>
        <extend val="0"/>
        <outline val="0"/>
        <shadow val="0"/>
        <u val="none"/>
        <vertAlign val="baseline"/>
        <sz val="10"/>
        <color auto="1"/>
        <name val="Arial"/>
        <family val="2"/>
        <scheme val="none"/>
      </font>
    </dxf>
  </dxfs>
  <tableStyles count="0" defaultTableStyle="TableStyleMedium9" defaultPivotStyle="PivotStyleLight16"/>
  <colors>
    <mruColors>
      <color rgb="FFFF671F"/>
      <color rgb="FFFFDFD1"/>
      <color rgb="FFFFC5AB"/>
      <color rgb="FF0000FF"/>
      <color rgb="FFFFFFCC"/>
      <color rgb="FFFFFF99"/>
      <color rgb="FFFF9999"/>
      <color rgb="FFFF7C80"/>
      <color rgb="FFFFFF66"/>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11.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5.svg"/><Relationship Id="rId5" Type="http://schemas.openxmlformats.org/officeDocument/2006/relationships/image" Target="../media/image10.png"/><Relationship Id="rId10" Type="http://schemas.openxmlformats.org/officeDocument/2006/relationships/image" Target="../media/image4.png"/><Relationship Id="rId4" Type="http://schemas.openxmlformats.org/officeDocument/2006/relationships/image" Target="../media/image9.png"/><Relationship Id="rId9" Type="http://schemas.openxmlformats.org/officeDocument/2006/relationships/hyperlink" Target="#'Title Page'!A1"/></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1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1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1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17.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image" Target="../media/image15.png"/><Relationship Id="rId7" Type="http://schemas.openxmlformats.org/officeDocument/2006/relationships/image" Target="../media/image4.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hyperlink" Target="#'Title Page'!A1"/><Relationship Id="rId5" Type="http://schemas.openxmlformats.org/officeDocument/2006/relationships/image" Target="../media/image3.png"/><Relationship Id="rId4"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1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2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2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2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2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2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2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27.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Title Page'!A1"/><Relationship Id="rId4" Type="http://schemas.openxmlformats.org/officeDocument/2006/relationships/image" Target="../media/image3.png"/></Relationships>
</file>

<file path=xl/drawings/_rels/drawing2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2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3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3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32.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Title Page'!A1"/><Relationship Id="rId4" Type="http://schemas.openxmlformats.org/officeDocument/2006/relationships/image" Target="../media/image3.png"/></Relationships>
</file>

<file path=xl/drawings/_rels/drawing3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3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35.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Title Page'!A1"/><Relationship Id="rId4" Type="http://schemas.openxmlformats.org/officeDocument/2006/relationships/image" Target="../media/image3.png"/></Relationships>
</file>

<file path=xl/drawings/_rels/drawing36.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Title Page'!A1"/><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Title Page'!A1"/><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Title Page'!A1"/><Relationship Id="rId1" Type="http://schemas.openxmlformats.org/officeDocument/2006/relationships/image" Target="../media/image3.png"/><Relationship Id="rId4" Type="http://schemas.openxmlformats.org/officeDocument/2006/relationships/image" Target="../media/image5.sv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0</xdr:col>
      <xdr:colOff>777668</xdr:colOff>
      <xdr:row>2</xdr:row>
      <xdr:rowOff>215747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76200"/>
          <a:ext cx="701468" cy="4633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57150</xdr:rowOff>
    </xdr:from>
    <xdr:to>
      <xdr:col>1</xdr:col>
      <xdr:colOff>371475</xdr:colOff>
      <xdr:row>0</xdr:row>
      <xdr:rowOff>306009</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57150"/>
          <a:ext cx="1343025" cy="248859"/>
        </a:xfrm>
        <a:prstGeom prst="rect">
          <a:avLst/>
        </a:prstGeom>
      </xdr:spPr>
    </xdr:pic>
    <xdr:clientData/>
  </xdr:twoCellAnchor>
  <xdr:twoCellAnchor editAs="oneCell">
    <xdr:from>
      <xdr:col>12</xdr:col>
      <xdr:colOff>316454</xdr:colOff>
      <xdr:row>0</xdr:row>
      <xdr:rowOff>30480</xdr:rowOff>
    </xdr:from>
    <xdr:to>
      <xdr:col>12</xdr:col>
      <xdr:colOff>682214</xdr:colOff>
      <xdr:row>0</xdr:row>
      <xdr:rowOff>396240</xdr:rowOff>
    </xdr:to>
    <xdr:pic>
      <xdr:nvPicPr>
        <xdr:cNvPr id="4" name="Graphic 3" descr="House">
          <a:hlinkClick xmlns:r="http://schemas.openxmlformats.org/officeDocument/2006/relationships" r:id="rId2"/>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953513" y="30480"/>
          <a:ext cx="365760" cy="3657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981075</xdr:colOff>
      <xdr:row>38</xdr:row>
      <xdr:rowOff>171450</xdr:rowOff>
    </xdr:from>
    <xdr:to>
      <xdr:col>6</xdr:col>
      <xdr:colOff>419100</xdr:colOff>
      <xdr:row>40</xdr:row>
      <xdr:rowOff>104775</xdr:rowOff>
    </xdr:to>
    <xdr:pic>
      <xdr:nvPicPr>
        <xdr:cNvPr id="2" name="Picture 244">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19625" y="10953750"/>
          <a:ext cx="137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39</xdr:row>
      <xdr:rowOff>38100</xdr:rowOff>
    </xdr:from>
    <xdr:to>
      <xdr:col>10</xdr:col>
      <xdr:colOff>381000</xdr:colOff>
      <xdr:row>41</xdr:row>
      <xdr:rowOff>19050</xdr:rowOff>
    </xdr:to>
    <xdr:pic>
      <xdr:nvPicPr>
        <xdr:cNvPr id="3" name="Picture 245">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53350" y="11068050"/>
          <a:ext cx="18383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47</xdr:row>
      <xdr:rowOff>0</xdr:rowOff>
    </xdr:from>
    <xdr:to>
      <xdr:col>4</xdr:col>
      <xdr:colOff>742950</xdr:colOff>
      <xdr:row>49</xdr:row>
      <xdr:rowOff>38100</xdr:rowOff>
    </xdr:to>
    <xdr:pic>
      <xdr:nvPicPr>
        <xdr:cNvPr id="4" name="Picture 246">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7800" y="12639675"/>
          <a:ext cx="2933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238125</xdr:colOff>
      <xdr:row>48</xdr:row>
      <xdr:rowOff>180975</xdr:rowOff>
    </xdr:from>
    <xdr:to>
      <xdr:col>6</xdr:col>
      <xdr:colOff>723900</xdr:colOff>
      <xdr:row>49</xdr:row>
      <xdr:rowOff>228600</xdr:rowOff>
    </xdr:to>
    <xdr:pic>
      <xdr:nvPicPr>
        <xdr:cNvPr id="5" name="Picture 247">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24425" y="13049250"/>
          <a:ext cx="13716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400050</xdr:colOff>
      <xdr:row>48</xdr:row>
      <xdr:rowOff>152400</xdr:rowOff>
    </xdr:from>
    <xdr:to>
      <xdr:col>10</xdr:col>
      <xdr:colOff>371475</xdr:colOff>
      <xdr:row>49</xdr:row>
      <xdr:rowOff>228600</xdr:rowOff>
    </xdr:to>
    <xdr:pic>
      <xdr:nvPicPr>
        <xdr:cNvPr id="6" name="Picture 248">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43825" y="13020675"/>
          <a:ext cx="18383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847725</xdr:colOff>
      <xdr:row>54</xdr:row>
      <xdr:rowOff>19050</xdr:rowOff>
    </xdr:from>
    <xdr:to>
      <xdr:col>6</xdr:col>
      <xdr:colOff>428625</xdr:colOff>
      <xdr:row>56</xdr:row>
      <xdr:rowOff>57150</xdr:rowOff>
    </xdr:to>
    <xdr:pic>
      <xdr:nvPicPr>
        <xdr:cNvPr id="7" name="Picture 249">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86275" y="14163675"/>
          <a:ext cx="15144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314325</xdr:colOff>
      <xdr:row>53</xdr:row>
      <xdr:rowOff>219075</xdr:rowOff>
    </xdr:from>
    <xdr:to>
      <xdr:col>10</xdr:col>
      <xdr:colOff>285750</xdr:colOff>
      <xdr:row>56</xdr:row>
      <xdr:rowOff>47625</xdr:rowOff>
    </xdr:to>
    <xdr:pic>
      <xdr:nvPicPr>
        <xdr:cNvPr id="8" name="Picture 259">
          <a:extLst>
            <a:ext uri="{FF2B5EF4-FFF2-40B4-BE49-F238E27FC236}">
              <a16:creationId xmlns:a16="http://schemas.microsoft.com/office/drawing/2014/main" id="{00000000-0008-0000-0B00-000008000000}"/>
            </a:ext>
          </a:extLst>
        </xdr:cNvPr>
        <xdr:cNvPicPr>
          <a:picLocks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58100" y="14125575"/>
          <a:ext cx="18383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0</xdr:row>
      <xdr:rowOff>66675</xdr:rowOff>
    </xdr:from>
    <xdr:to>
      <xdr:col>1</xdr:col>
      <xdr:colOff>667781</xdr:colOff>
      <xdr:row>0</xdr:row>
      <xdr:rowOff>333375</xdr:rowOff>
    </xdr:to>
    <xdr:pic>
      <xdr:nvPicPr>
        <xdr:cNvPr id="9" name="Picture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09550" y="66675"/>
          <a:ext cx="1439306" cy="266700"/>
        </a:xfrm>
        <a:prstGeom prst="rect">
          <a:avLst/>
        </a:prstGeom>
      </xdr:spPr>
    </xdr:pic>
    <xdr:clientData/>
  </xdr:twoCellAnchor>
  <xdr:twoCellAnchor editAs="oneCell">
    <xdr:from>
      <xdr:col>12</xdr:col>
      <xdr:colOff>475129</xdr:colOff>
      <xdr:row>0</xdr:row>
      <xdr:rowOff>17929</xdr:rowOff>
    </xdr:from>
    <xdr:to>
      <xdr:col>12</xdr:col>
      <xdr:colOff>840889</xdr:colOff>
      <xdr:row>0</xdr:row>
      <xdr:rowOff>383689</xdr:rowOff>
    </xdr:to>
    <xdr:pic>
      <xdr:nvPicPr>
        <xdr:cNvPr id="10" name="Graphic 9" descr="House">
          <a:hlinkClick xmlns:r="http://schemas.openxmlformats.org/officeDocument/2006/relationships" r:id="rId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11788588" y="17929"/>
          <a:ext cx="365760" cy="3657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219075</xdr:colOff>
      <xdr:row>0</xdr:row>
      <xdr:rowOff>85725</xdr:rowOff>
    </xdr:from>
    <xdr:to>
      <xdr:col>3</xdr:col>
      <xdr:colOff>448706</xdr:colOff>
      <xdr:row>1</xdr:row>
      <xdr:rowOff>104775</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85725"/>
          <a:ext cx="1439306" cy="266700"/>
        </a:xfrm>
        <a:prstGeom prst="rect">
          <a:avLst/>
        </a:prstGeom>
      </xdr:spPr>
    </xdr:pic>
    <xdr:clientData/>
  </xdr:twoCellAnchor>
  <xdr:twoCellAnchor editAs="oneCell">
    <xdr:from>
      <xdr:col>28</xdr:col>
      <xdr:colOff>587829</xdr:colOff>
      <xdr:row>0</xdr:row>
      <xdr:rowOff>76201</xdr:rowOff>
    </xdr:from>
    <xdr:to>
      <xdr:col>29</xdr:col>
      <xdr:colOff>333103</xdr:colOff>
      <xdr:row>1</xdr:row>
      <xdr:rowOff>191590</xdr:rowOff>
    </xdr:to>
    <xdr:pic>
      <xdr:nvPicPr>
        <xdr:cNvPr id="4" name="Graphic 3" descr="House">
          <a:hlinkClick xmlns:r="http://schemas.openxmlformats.org/officeDocument/2006/relationships" r:id="rId2"/>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6023772" y="76201"/>
          <a:ext cx="365760" cy="3657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219075</xdr:colOff>
      <xdr:row>0</xdr:row>
      <xdr:rowOff>85725</xdr:rowOff>
    </xdr:from>
    <xdr:to>
      <xdr:col>3</xdr:col>
      <xdr:colOff>448706</xdr:colOff>
      <xdr:row>1</xdr:row>
      <xdr:rowOff>104775</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85725"/>
          <a:ext cx="1439306" cy="266700"/>
        </a:xfrm>
        <a:prstGeom prst="rect">
          <a:avLst/>
        </a:prstGeom>
      </xdr:spPr>
    </xdr:pic>
    <xdr:clientData/>
  </xdr:twoCellAnchor>
  <xdr:twoCellAnchor editAs="oneCell">
    <xdr:from>
      <xdr:col>28</xdr:col>
      <xdr:colOff>500743</xdr:colOff>
      <xdr:row>0</xdr:row>
      <xdr:rowOff>43543</xdr:rowOff>
    </xdr:from>
    <xdr:to>
      <xdr:col>29</xdr:col>
      <xdr:colOff>246018</xdr:colOff>
      <xdr:row>1</xdr:row>
      <xdr:rowOff>158932</xdr:rowOff>
    </xdr:to>
    <xdr:pic>
      <xdr:nvPicPr>
        <xdr:cNvPr id="3" name="Graphic 2" descr="House">
          <a:hlinkClick xmlns:r="http://schemas.openxmlformats.org/officeDocument/2006/relationships" r:id="rId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936686" y="43543"/>
          <a:ext cx="365760" cy="36576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79465</xdr:colOff>
      <xdr:row>0</xdr:row>
      <xdr:rowOff>94705</xdr:rowOff>
    </xdr:from>
    <xdr:to>
      <xdr:col>2</xdr:col>
      <xdr:colOff>1104200</xdr:colOff>
      <xdr:row>1</xdr:row>
      <xdr:rowOff>117565</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465" y="94705"/>
          <a:ext cx="1440297" cy="277041"/>
        </a:xfrm>
        <a:prstGeom prst="rect">
          <a:avLst/>
        </a:prstGeom>
      </xdr:spPr>
    </xdr:pic>
    <xdr:clientData/>
  </xdr:twoCellAnchor>
  <xdr:twoCellAnchor editAs="oneCell">
    <xdr:from>
      <xdr:col>13</xdr:col>
      <xdr:colOff>176894</xdr:colOff>
      <xdr:row>0</xdr:row>
      <xdr:rowOff>54429</xdr:rowOff>
    </xdr:from>
    <xdr:to>
      <xdr:col>13</xdr:col>
      <xdr:colOff>540750</xdr:colOff>
      <xdr:row>1</xdr:row>
      <xdr:rowOff>186963</xdr:rowOff>
    </xdr:to>
    <xdr:pic>
      <xdr:nvPicPr>
        <xdr:cNvPr id="4" name="Graphic 3" descr="House">
          <a:hlinkClick xmlns:r="http://schemas.openxmlformats.org/officeDocument/2006/relationships" r:id="rId2"/>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362215" y="54429"/>
          <a:ext cx="363856" cy="37746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219075</xdr:colOff>
      <xdr:row>0</xdr:row>
      <xdr:rowOff>85725</xdr:rowOff>
    </xdr:from>
    <xdr:to>
      <xdr:col>3</xdr:col>
      <xdr:colOff>385953</xdr:colOff>
      <xdr:row>1</xdr:row>
      <xdr:rowOff>104775</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85725"/>
          <a:ext cx="1439306" cy="266700"/>
        </a:xfrm>
        <a:prstGeom prst="rect">
          <a:avLst/>
        </a:prstGeom>
      </xdr:spPr>
    </xdr:pic>
    <xdr:clientData/>
  </xdr:twoCellAnchor>
  <xdr:twoCellAnchor editAs="oneCell">
    <xdr:from>
      <xdr:col>28</xdr:col>
      <xdr:colOff>403411</xdr:colOff>
      <xdr:row>0</xdr:row>
      <xdr:rowOff>35859</xdr:rowOff>
    </xdr:from>
    <xdr:to>
      <xdr:col>29</xdr:col>
      <xdr:colOff>141641</xdr:colOff>
      <xdr:row>1</xdr:row>
      <xdr:rowOff>150607</xdr:rowOff>
    </xdr:to>
    <xdr:pic>
      <xdr:nvPicPr>
        <xdr:cNvPr id="3" name="Graphic 2" descr="House">
          <a:hlinkClick xmlns:r="http://schemas.openxmlformats.org/officeDocument/2006/relationships" r:id="rId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876493" y="35859"/>
          <a:ext cx="365760" cy="36576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152400</xdr:colOff>
      <xdr:row>0</xdr:row>
      <xdr:rowOff>95250</xdr:rowOff>
    </xdr:from>
    <xdr:to>
      <xdr:col>4</xdr:col>
      <xdr:colOff>67706</xdr:colOff>
      <xdr:row>1</xdr:row>
      <xdr:rowOff>114300</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95250"/>
          <a:ext cx="1439306" cy="266700"/>
        </a:xfrm>
        <a:prstGeom prst="rect">
          <a:avLst/>
        </a:prstGeom>
      </xdr:spPr>
    </xdr:pic>
    <xdr:clientData/>
  </xdr:twoCellAnchor>
  <xdr:twoCellAnchor editAs="oneCell">
    <xdr:from>
      <xdr:col>17</xdr:col>
      <xdr:colOff>30480</xdr:colOff>
      <xdr:row>0</xdr:row>
      <xdr:rowOff>53340</xdr:rowOff>
    </xdr:from>
    <xdr:to>
      <xdr:col>17</xdr:col>
      <xdr:colOff>396240</xdr:colOff>
      <xdr:row>1</xdr:row>
      <xdr:rowOff>167640</xdr:rowOff>
    </xdr:to>
    <xdr:pic>
      <xdr:nvPicPr>
        <xdr:cNvPr id="5" name="Graphic 4" descr="House">
          <a:hlinkClick xmlns:r="http://schemas.openxmlformats.org/officeDocument/2006/relationships" r:id="rId2"/>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165080" y="53340"/>
          <a:ext cx="365760" cy="36576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8</xdr:col>
      <xdr:colOff>9525</xdr:colOff>
      <xdr:row>43</xdr:row>
      <xdr:rowOff>57150</xdr:rowOff>
    </xdr:from>
    <xdr:to>
      <xdr:col>10</xdr:col>
      <xdr:colOff>152400</xdr:colOff>
      <xdr:row>46</xdr:row>
      <xdr:rowOff>9525</xdr:rowOff>
    </xdr:to>
    <xdr:pic>
      <xdr:nvPicPr>
        <xdr:cNvPr id="2" name="Picture 1900">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676900" y="10267950"/>
          <a:ext cx="16478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9525</xdr:colOff>
      <xdr:row>52</xdr:row>
      <xdr:rowOff>57150</xdr:rowOff>
    </xdr:from>
    <xdr:to>
      <xdr:col>10</xdr:col>
      <xdr:colOff>152400</xdr:colOff>
      <xdr:row>55</xdr:row>
      <xdr:rowOff>9525</xdr:rowOff>
    </xdr:to>
    <xdr:pic>
      <xdr:nvPicPr>
        <xdr:cNvPr id="3" name="Picture 1901">
          <a:extLst>
            <a:ext uri="{FF2B5EF4-FFF2-40B4-BE49-F238E27FC236}">
              <a16:creationId xmlns:a16="http://schemas.microsoft.com/office/drawing/2014/main" id="{00000000-0008-0000-1100-000003000000}"/>
            </a:ext>
          </a:extLst>
        </xdr:cNvPr>
        <xdr:cNvPicPr>
          <a:picLocks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676900" y="11982450"/>
          <a:ext cx="16478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447675</xdr:colOff>
      <xdr:row>62</xdr:row>
      <xdr:rowOff>76200</xdr:rowOff>
    </xdr:from>
    <xdr:to>
      <xdr:col>6</xdr:col>
      <xdr:colOff>190500</xdr:colOff>
      <xdr:row>64</xdr:row>
      <xdr:rowOff>85725</xdr:rowOff>
    </xdr:to>
    <xdr:pic>
      <xdr:nvPicPr>
        <xdr:cNvPr id="4" name="Picture 1902">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00200" y="13944600"/>
          <a:ext cx="27527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552450</xdr:colOff>
      <xdr:row>65</xdr:row>
      <xdr:rowOff>38100</xdr:rowOff>
    </xdr:from>
    <xdr:to>
      <xdr:col>4</xdr:col>
      <xdr:colOff>238125</xdr:colOff>
      <xdr:row>67</xdr:row>
      <xdr:rowOff>104775</xdr:rowOff>
    </xdr:to>
    <xdr:pic>
      <xdr:nvPicPr>
        <xdr:cNvPr id="5" name="Picture 1903">
          <a:extLst>
            <a:ext uri="{FF2B5EF4-FFF2-40B4-BE49-F238E27FC236}">
              <a16:creationId xmlns:a16="http://schemas.microsoft.com/office/drawing/2014/main" id="{00000000-0008-0000-1100-000005000000}"/>
            </a:ext>
          </a:extLst>
        </xdr:cNvPr>
        <xdr:cNvPicPr>
          <a:picLocks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04975" y="14506575"/>
          <a:ext cx="11906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57150</xdr:rowOff>
    </xdr:from>
    <xdr:to>
      <xdr:col>2</xdr:col>
      <xdr:colOff>410606</xdr:colOff>
      <xdr:row>0</xdr:row>
      <xdr:rowOff>323850</xdr:rowOff>
    </xdr:to>
    <xdr:pic>
      <xdr:nvPicPr>
        <xdr:cNvPr id="6" name="Picture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3825" y="57150"/>
          <a:ext cx="1439306" cy="266700"/>
        </a:xfrm>
        <a:prstGeom prst="rect">
          <a:avLst/>
        </a:prstGeom>
      </xdr:spPr>
    </xdr:pic>
    <xdr:clientData/>
  </xdr:twoCellAnchor>
  <xdr:twoCellAnchor editAs="oneCell">
    <xdr:from>
      <xdr:col>15</xdr:col>
      <xdr:colOff>53789</xdr:colOff>
      <xdr:row>0</xdr:row>
      <xdr:rowOff>35859</xdr:rowOff>
    </xdr:from>
    <xdr:to>
      <xdr:col>15</xdr:col>
      <xdr:colOff>419549</xdr:colOff>
      <xdr:row>0</xdr:row>
      <xdr:rowOff>401619</xdr:rowOff>
    </xdr:to>
    <xdr:pic>
      <xdr:nvPicPr>
        <xdr:cNvPr id="7" name="Graphic 6" descr="House">
          <a:hlinkClick xmlns:r="http://schemas.openxmlformats.org/officeDocument/2006/relationships" r:id="rId6"/>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1385177" y="35859"/>
          <a:ext cx="365760" cy="36576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91440</xdr:colOff>
      <xdr:row>0</xdr:row>
      <xdr:rowOff>106680</xdr:rowOff>
    </xdr:from>
    <xdr:to>
      <xdr:col>2</xdr:col>
      <xdr:colOff>342026</xdr:colOff>
      <xdr:row>0</xdr:row>
      <xdr:rowOff>377190</xdr:rowOff>
    </xdr:to>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 y="106680"/>
          <a:ext cx="1469786" cy="270510"/>
        </a:xfrm>
        <a:prstGeom prst="rect">
          <a:avLst/>
        </a:prstGeom>
      </xdr:spPr>
    </xdr:pic>
    <xdr:clientData/>
  </xdr:twoCellAnchor>
  <xdr:twoCellAnchor editAs="oneCell">
    <xdr:from>
      <xdr:col>12</xdr:col>
      <xdr:colOff>99060</xdr:colOff>
      <xdr:row>0</xdr:row>
      <xdr:rowOff>76200</xdr:rowOff>
    </xdr:from>
    <xdr:to>
      <xdr:col>12</xdr:col>
      <xdr:colOff>464820</xdr:colOff>
      <xdr:row>0</xdr:row>
      <xdr:rowOff>441960</xdr:rowOff>
    </xdr:to>
    <xdr:pic>
      <xdr:nvPicPr>
        <xdr:cNvPr id="6" name="Graphic 5" descr="House">
          <a:hlinkClick xmlns:r="http://schemas.openxmlformats.org/officeDocument/2006/relationships" r:id="rId2"/>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414260" y="76200"/>
          <a:ext cx="365760" cy="36576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60960</xdr:colOff>
          <xdr:row>6</xdr:row>
          <xdr:rowOff>144780</xdr:rowOff>
        </xdr:from>
        <xdr:to>
          <xdr:col>4</xdr:col>
          <xdr:colOff>106680</xdr:colOff>
          <xdr:row>8</xdr:row>
          <xdr:rowOff>22860</xdr:rowOff>
        </xdr:to>
        <xdr:sp macro="" textlink="">
          <xdr:nvSpPr>
            <xdr:cNvPr id="960513" name="Check Box 1" hidden="1">
              <a:extLst>
                <a:ext uri="{63B3BB69-23CF-44E3-9099-C40C66FF867C}">
                  <a14:compatExt spid="_x0000_s960513"/>
                </a:ext>
                <a:ext uri="{FF2B5EF4-FFF2-40B4-BE49-F238E27FC236}">
                  <a16:creationId xmlns:a16="http://schemas.microsoft.com/office/drawing/2014/main" id="{00000000-0008-0000-1300-000001A80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7</xdr:row>
          <xdr:rowOff>137160</xdr:rowOff>
        </xdr:from>
        <xdr:to>
          <xdr:col>4</xdr:col>
          <xdr:colOff>106680</xdr:colOff>
          <xdr:row>9</xdr:row>
          <xdr:rowOff>7620</xdr:rowOff>
        </xdr:to>
        <xdr:sp macro="" textlink="">
          <xdr:nvSpPr>
            <xdr:cNvPr id="960514" name="Check Box 2" hidden="1">
              <a:extLst>
                <a:ext uri="{63B3BB69-23CF-44E3-9099-C40C66FF867C}">
                  <a14:compatExt spid="_x0000_s960514"/>
                </a:ext>
                <a:ext uri="{FF2B5EF4-FFF2-40B4-BE49-F238E27FC236}">
                  <a16:creationId xmlns:a16="http://schemas.microsoft.com/office/drawing/2014/main" id="{00000000-0008-0000-1300-000002A80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7</xdr:row>
          <xdr:rowOff>137160</xdr:rowOff>
        </xdr:from>
        <xdr:to>
          <xdr:col>9</xdr:col>
          <xdr:colOff>76200</xdr:colOff>
          <xdr:row>9</xdr:row>
          <xdr:rowOff>7620</xdr:rowOff>
        </xdr:to>
        <xdr:sp macro="" textlink="">
          <xdr:nvSpPr>
            <xdr:cNvPr id="960515" name="Check Box 3" hidden="1">
              <a:extLst>
                <a:ext uri="{63B3BB69-23CF-44E3-9099-C40C66FF867C}">
                  <a14:compatExt spid="_x0000_s960515"/>
                </a:ext>
                <a:ext uri="{FF2B5EF4-FFF2-40B4-BE49-F238E27FC236}">
                  <a16:creationId xmlns:a16="http://schemas.microsoft.com/office/drawing/2014/main" id="{00000000-0008-0000-1300-000003A80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6</xdr:row>
          <xdr:rowOff>144780</xdr:rowOff>
        </xdr:from>
        <xdr:to>
          <xdr:col>9</xdr:col>
          <xdr:colOff>76200</xdr:colOff>
          <xdr:row>8</xdr:row>
          <xdr:rowOff>22860</xdr:rowOff>
        </xdr:to>
        <xdr:sp macro="" textlink="">
          <xdr:nvSpPr>
            <xdr:cNvPr id="960516" name="Check Box 4" hidden="1">
              <a:extLst>
                <a:ext uri="{63B3BB69-23CF-44E3-9099-C40C66FF867C}">
                  <a14:compatExt spid="_x0000_s960516"/>
                </a:ext>
                <a:ext uri="{FF2B5EF4-FFF2-40B4-BE49-F238E27FC236}">
                  <a16:creationId xmlns:a16="http://schemas.microsoft.com/office/drawing/2014/main" id="{00000000-0008-0000-1300-000004A80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6</xdr:row>
          <xdr:rowOff>144780</xdr:rowOff>
        </xdr:from>
        <xdr:to>
          <xdr:col>15</xdr:col>
          <xdr:colOff>60960</xdr:colOff>
          <xdr:row>8</xdr:row>
          <xdr:rowOff>22860</xdr:rowOff>
        </xdr:to>
        <xdr:sp macro="" textlink="">
          <xdr:nvSpPr>
            <xdr:cNvPr id="960517" name="Check Box 5" hidden="1">
              <a:extLst>
                <a:ext uri="{63B3BB69-23CF-44E3-9099-C40C66FF867C}">
                  <a14:compatExt spid="_x0000_s960517"/>
                </a:ext>
                <a:ext uri="{FF2B5EF4-FFF2-40B4-BE49-F238E27FC236}">
                  <a16:creationId xmlns:a16="http://schemas.microsoft.com/office/drawing/2014/main" id="{00000000-0008-0000-1300-000005A80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xdr:row>
          <xdr:rowOff>137160</xdr:rowOff>
        </xdr:from>
        <xdr:to>
          <xdr:col>15</xdr:col>
          <xdr:colOff>60960</xdr:colOff>
          <xdr:row>9</xdr:row>
          <xdr:rowOff>7620</xdr:rowOff>
        </xdr:to>
        <xdr:sp macro="" textlink="">
          <xdr:nvSpPr>
            <xdr:cNvPr id="960518" name="Check Box 6" hidden="1">
              <a:extLst>
                <a:ext uri="{63B3BB69-23CF-44E3-9099-C40C66FF867C}">
                  <a14:compatExt spid="_x0000_s960518"/>
                </a:ext>
                <a:ext uri="{FF2B5EF4-FFF2-40B4-BE49-F238E27FC236}">
                  <a16:creationId xmlns:a16="http://schemas.microsoft.com/office/drawing/2014/main" id="{00000000-0008-0000-1300-000006A80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104775</xdr:colOff>
      <xdr:row>0</xdr:row>
      <xdr:rowOff>47625</xdr:rowOff>
    </xdr:from>
    <xdr:to>
      <xdr:col>5</xdr:col>
      <xdr:colOff>162956</xdr:colOff>
      <xdr:row>0</xdr:row>
      <xdr:rowOff>314325</xdr:rowOff>
    </xdr:to>
    <xdr:pic>
      <xdr:nvPicPr>
        <xdr:cNvPr id="9" name="Picture 8">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47625"/>
          <a:ext cx="1467881" cy="2667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19</xdr:col>
          <xdr:colOff>274320</xdr:colOff>
          <xdr:row>6</xdr:row>
          <xdr:rowOff>144780</xdr:rowOff>
        </xdr:from>
        <xdr:to>
          <xdr:col>20</xdr:col>
          <xdr:colOff>259080</xdr:colOff>
          <xdr:row>8</xdr:row>
          <xdr:rowOff>22860</xdr:rowOff>
        </xdr:to>
        <xdr:sp macro="" textlink="">
          <xdr:nvSpPr>
            <xdr:cNvPr id="960519" name="Check Box 7" hidden="1">
              <a:extLst>
                <a:ext uri="{63B3BB69-23CF-44E3-9099-C40C66FF867C}">
                  <a14:compatExt spid="_x0000_s960519"/>
                </a:ext>
                <a:ext uri="{FF2B5EF4-FFF2-40B4-BE49-F238E27FC236}">
                  <a16:creationId xmlns:a16="http://schemas.microsoft.com/office/drawing/2014/main" id="{00000000-0008-0000-1300-000007A80E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23</xdr:col>
      <xdr:colOff>121920</xdr:colOff>
      <xdr:row>0</xdr:row>
      <xdr:rowOff>0</xdr:rowOff>
    </xdr:from>
    <xdr:to>
      <xdr:col>23</xdr:col>
      <xdr:colOff>487680</xdr:colOff>
      <xdr:row>0</xdr:row>
      <xdr:rowOff>365760</xdr:rowOff>
    </xdr:to>
    <xdr:pic>
      <xdr:nvPicPr>
        <xdr:cNvPr id="12" name="Graphic 11" descr="House">
          <a:hlinkClick xmlns:r="http://schemas.openxmlformats.org/officeDocument/2006/relationships" r:id="rId2"/>
          <a:extLst>
            <a:ext uri="{FF2B5EF4-FFF2-40B4-BE49-F238E27FC236}">
              <a16:creationId xmlns:a16="http://schemas.microsoft.com/office/drawing/2014/main" id="{00000000-0008-0000-13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237220" y="0"/>
          <a:ext cx="365760" cy="3657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20845</xdr:colOff>
      <xdr:row>1</xdr:row>
      <xdr:rowOff>18601</xdr:rowOff>
    </xdr:from>
    <xdr:to>
      <xdr:col>2</xdr:col>
      <xdr:colOff>808355</xdr:colOff>
      <xdr:row>1</xdr:row>
      <xdr:rowOff>198512</xdr:rowOff>
    </xdr:to>
    <xdr:pic>
      <xdr:nvPicPr>
        <xdr:cNvPr id="36" name="logo">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725" y="171001"/>
          <a:ext cx="977375" cy="182451"/>
        </a:xfrm>
        <a:prstGeom prst="rect">
          <a:avLst/>
        </a:prstGeom>
      </xdr:spPr>
    </xdr:pic>
    <xdr:clientData/>
  </xdr:twoCellAnchor>
  <xdr:twoCellAnchor editAs="oneCell">
    <xdr:from>
      <xdr:col>17</xdr:col>
      <xdr:colOff>22225</xdr:colOff>
      <xdr:row>1</xdr:row>
      <xdr:rowOff>0</xdr:rowOff>
    </xdr:from>
    <xdr:to>
      <xdr:col>19</xdr:col>
      <xdr:colOff>488950</xdr:colOff>
      <xdr:row>3</xdr:row>
      <xdr:rowOff>190500</xdr:rowOff>
    </xdr:to>
    <xdr:sp macro="[0]!publishWorkbook" textlink="">
      <xdr:nvSpPr>
        <xdr:cNvPr id="2" name="Rectangle 1">
          <a:extLst>
            <a:ext uri="{FF2B5EF4-FFF2-40B4-BE49-F238E27FC236}">
              <a16:creationId xmlns:a16="http://schemas.microsoft.com/office/drawing/2014/main" id="{00000000-0008-0000-0200-000002000000}"/>
            </a:ext>
          </a:extLst>
        </xdr:cNvPr>
        <xdr:cNvSpPr/>
      </xdr:nvSpPr>
      <xdr:spPr bwMode="auto">
        <a:xfrm>
          <a:off x="11718925" y="152400"/>
          <a:ext cx="1393825" cy="603250"/>
        </a:xfrm>
        <a:prstGeom prst="rect">
          <a:avLst/>
        </a:prstGeom>
        <a:solidFill>
          <a:srgbClr val="FF671F"/>
        </a:solidFill>
        <a:ln w="19050" cap="flat" cmpd="sng" algn="ctr">
          <a:solidFill>
            <a:schemeClr val="tx1"/>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wrap="square" lIns="18288" tIns="0" rIns="0" bIns="0" rtlCol="0" anchor="ctr" upright="1"/>
        <a:lstStyle/>
        <a:p>
          <a:pPr algn="ctr"/>
          <a:r>
            <a:rPr lang="en-US" sz="1400">
              <a:solidFill>
                <a:schemeClr val="bg1"/>
              </a:solidFill>
              <a:latin typeface="Segoe UI Semibold" panose="020B0702040204020203" pitchFamily="34" charset="0"/>
              <a:cs typeface="Segoe UI Semibold" panose="020B0702040204020203" pitchFamily="34" charset="0"/>
            </a:rPr>
            <a:t>Publish</a:t>
          </a:r>
        </a:p>
        <a:p>
          <a:pPr algn="ctr"/>
          <a:r>
            <a:rPr lang="en-US" sz="1400">
              <a:solidFill>
                <a:schemeClr val="bg1"/>
              </a:solidFill>
              <a:latin typeface="Segoe UI Semibold" panose="020B0702040204020203" pitchFamily="34" charset="0"/>
              <a:cs typeface="Segoe UI Semibold" panose="020B0702040204020203" pitchFamily="34" charset="0"/>
            </a:rPr>
            <a:t>Workbook</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91440</xdr:colOff>
      <xdr:row>0</xdr:row>
      <xdr:rowOff>106680</xdr:rowOff>
    </xdr:from>
    <xdr:to>
      <xdr:col>2</xdr:col>
      <xdr:colOff>342026</xdr:colOff>
      <xdr:row>0</xdr:row>
      <xdr:rowOff>377190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 y="106680"/>
          <a:ext cx="1469786" cy="270510"/>
        </a:xfrm>
        <a:prstGeom prst="rect">
          <a:avLst/>
        </a:prstGeom>
      </xdr:spPr>
    </xdr:pic>
    <xdr:clientData/>
  </xdr:twoCellAnchor>
  <xdr:twoCellAnchor editAs="oneCell">
    <xdr:from>
      <xdr:col>10</xdr:col>
      <xdr:colOff>99060</xdr:colOff>
      <xdr:row>0</xdr:row>
      <xdr:rowOff>76200</xdr:rowOff>
    </xdr:from>
    <xdr:to>
      <xdr:col>10</xdr:col>
      <xdr:colOff>464820</xdr:colOff>
      <xdr:row>0</xdr:row>
      <xdr:rowOff>441960</xdr:rowOff>
    </xdr:to>
    <xdr:pic>
      <xdr:nvPicPr>
        <xdr:cNvPr id="3" name="Graphic 2" descr="House">
          <a:hlinkClick xmlns:r="http://schemas.openxmlformats.org/officeDocument/2006/relationships" r:id="rId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414260" y="76200"/>
          <a:ext cx="365760" cy="36576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104775</xdr:colOff>
      <xdr:row>0</xdr:row>
      <xdr:rowOff>47626</xdr:rowOff>
    </xdr:from>
    <xdr:to>
      <xdr:col>2</xdr:col>
      <xdr:colOff>340659</xdr:colOff>
      <xdr:row>0</xdr:row>
      <xdr:rowOff>355992</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47626"/>
          <a:ext cx="1455084" cy="308366"/>
        </a:xfrm>
        <a:prstGeom prst="rect">
          <a:avLst/>
        </a:prstGeom>
      </xdr:spPr>
    </xdr:pic>
    <xdr:clientData/>
  </xdr:twoCellAnchor>
  <xdr:twoCellAnchor editAs="oneCell">
    <xdr:from>
      <xdr:col>7</xdr:col>
      <xdr:colOff>107577</xdr:colOff>
      <xdr:row>0</xdr:row>
      <xdr:rowOff>0</xdr:rowOff>
    </xdr:from>
    <xdr:to>
      <xdr:col>7</xdr:col>
      <xdr:colOff>493059</xdr:colOff>
      <xdr:row>1</xdr:row>
      <xdr:rowOff>27394</xdr:rowOff>
    </xdr:to>
    <xdr:pic>
      <xdr:nvPicPr>
        <xdr:cNvPr id="3" name="Graphic 2" descr="House">
          <a:hlinkClick xmlns:r="http://schemas.openxmlformats.org/officeDocument/2006/relationships" r:id="rId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459097" y="0"/>
          <a:ext cx="385482" cy="42363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104775</xdr:colOff>
      <xdr:row>0</xdr:row>
      <xdr:rowOff>47626</xdr:rowOff>
    </xdr:from>
    <xdr:to>
      <xdr:col>2</xdr:col>
      <xdr:colOff>340659</xdr:colOff>
      <xdr:row>0</xdr:row>
      <xdr:rowOff>355992</xdr:rowOff>
    </xdr:to>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47626"/>
          <a:ext cx="1455084" cy="308366"/>
        </a:xfrm>
        <a:prstGeom prst="rect">
          <a:avLst/>
        </a:prstGeom>
      </xdr:spPr>
    </xdr:pic>
    <xdr:clientData/>
  </xdr:twoCellAnchor>
  <xdr:twoCellAnchor editAs="oneCell">
    <xdr:from>
      <xdr:col>7</xdr:col>
      <xdr:colOff>107577</xdr:colOff>
      <xdr:row>0</xdr:row>
      <xdr:rowOff>0</xdr:rowOff>
    </xdr:from>
    <xdr:to>
      <xdr:col>7</xdr:col>
      <xdr:colOff>493059</xdr:colOff>
      <xdr:row>1</xdr:row>
      <xdr:rowOff>27394</xdr:rowOff>
    </xdr:to>
    <xdr:pic>
      <xdr:nvPicPr>
        <xdr:cNvPr id="3" name="Graphic 2" descr="House">
          <a:hlinkClick xmlns:r="http://schemas.openxmlformats.org/officeDocument/2006/relationships" r:id="rId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116197" y="0"/>
          <a:ext cx="385482" cy="42363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0</xdr:col>
      <xdr:colOff>104775</xdr:colOff>
      <xdr:row>0</xdr:row>
      <xdr:rowOff>47626</xdr:rowOff>
    </xdr:from>
    <xdr:ext cx="1455084" cy="308366"/>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47626"/>
          <a:ext cx="1455084" cy="308366"/>
        </a:xfrm>
        <a:prstGeom prst="rect">
          <a:avLst/>
        </a:prstGeom>
      </xdr:spPr>
    </xdr:pic>
    <xdr:clientData/>
  </xdr:oneCellAnchor>
  <xdr:oneCellAnchor>
    <xdr:from>
      <xdr:col>5</xdr:col>
      <xdr:colOff>600636</xdr:colOff>
      <xdr:row>0</xdr:row>
      <xdr:rowOff>0</xdr:rowOff>
    </xdr:from>
    <xdr:ext cx="385482" cy="421841"/>
    <xdr:pic>
      <xdr:nvPicPr>
        <xdr:cNvPr id="3" name="Graphic 2" descr="House">
          <a:hlinkClick xmlns:r="http://schemas.openxmlformats.org/officeDocument/2006/relationships" r:id="rId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408895" y="0"/>
          <a:ext cx="385482" cy="421841"/>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twoCellAnchor editAs="oneCell">
    <xdr:from>
      <xdr:col>0</xdr:col>
      <xdr:colOff>91440</xdr:colOff>
      <xdr:row>0</xdr:row>
      <xdr:rowOff>106680</xdr:rowOff>
    </xdr:from>
    <xdr:to>
      <xdr:col>3</xdr:col>
      <xdr:colOff>82946</xdr:colOff>
      <xdr:row>0</xdr:row>
      <xdr:rowOff>377190</xdr:rowOff>
    </xdr:to>
    <xdr:pic>
      <xdr:nvPicPr>
        <xdr:cNvPr id="9" name="Picture 8">
          <a:extLst>
            <a:ext uri="{FF2B5EF4-FFF2-40B4-BE49-F238E27FC236}">
              <a16:creationId xmlns:a16="http://schemas.microsoft.com/office/drawing/2014/main" id="{00000000-0008-0000-18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 y="106680"/>
          <a:ext cx="1469786" cy="270510"/>
        </a:xfrm>
        <a:prstGeom prst="rect">
          <a:avLst/>
        </a:prstGeom>
      </xdr:spPr>
    </xdr:pic>
    <xdr:clientData/>
  </xdr:twoCellAnchor>
  <xdr:twoCellAnchor editAs="oneCell">
    <xdr:from>
      <xdr:col>7</xdr:col>
      <xdr:colOff>723900</xdr:colOff>
      <xdr:row>0</xdr:row>
      <xdr:rowOff>45720</xdr:rowOff>
    </xdr:from>
    <xdr:to>
      <xdr:col>8</xdr:col>
      <xdr:colOff>99060</xdr:colOff>
      <xdr:row>0</xdr:row>
      <xdr:rowOff>411480</xdr:rowOff>
    </xdr:to>
    <xdr:pic>
      <xdr:nvPicPr>
        <xdr:cNvPr id="10" name="Graphic 9" descr="House">
          <a:hlinkClick xmlns:r="http://schemas.openxmlformats.org/officeDocument/2006/relationships" r:id="rId2"/>
          <a:extLst>
            <a:ext uri="{FF2B5EF4-FFF2-40B4-BE49-F238E27FC236}">
              <a16:creationId xmlns:a16="http://schemas.microsoft.com/office/drawing/2014/main" id="{00000000-0008-0000-18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376160" y="45720"/>
          <a:ext cx="365760" cy="36576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261257</xdr:colOff>
      <xdr:row>1</xdr:row>
      <xdr:rowOff>21772</xdr:rowOff>
    </xdr:from>
    <xdr:to>
      <xdr:col>3</xdr:col>
      <xdr:colOff>239700</xdr:colOff>
      <xdr:row>2</xdr:row>
      <xdr:rowOff>128997</xdr:rowOff>
    </xdr:to>
    <xdr:pic>
      <xdr:nvPicPr>
        <xdr:cNvPr id="4" name="Picture 3">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257" y="185058"/>
          <a:ext cx="1469786" cy="270510"/>
        </a:xfrm>
        <a:prstGeom prst="rect">
          <a:avLst/>
        </a:prstGeom>
      </xdr:spPr>
    </xdr:pic>
    <xdr:clientData/>
  </xdr:twoCellAnchor>
  <xdr:twoCellAnchor editAs="oneCell">
    <xdr:from>
      <xdr:col>20</xdr:col>
      <xdr:colOff>315686</xdr:colOff>
      <xdr:row>0</xdr:row>
      <xdr:rowOff>141514</xdr:rowOff>
    </xdr:from>
    <xdr:to>
      <xdr:col>21</xdr:col>
      <xdr:colOff>224246</xdr:colOff>
      <xdr:row>3</xdr:row>
      <xdr:rowOff>17417</xdr:rowOff>
    </xdr:to>
    <xdr:pic>
      <xdr:nvPicPr>
        <xdr:cNvPr id="5" name="Graphic 4" descr="House">
          <a:hlinkClick xmlns:r="http://schemas.openxmlformats.org/officeDocument/2006/relationships" r:id="rId2"/>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579429" y="141514"/>
          <a:ext cx="365760" cy="36576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20</xdr:row>
          <xdr:rowOff>144780</xdr:rowOff>
        </xdr:from>
        <xdr:to>
          <xdr:col>12</xdr:col>
          <xdr:colOff>365760</xdr:colOff>
          <xdr:row>22</xdr:row>
          <xdr:rowOff>38100</xdr:rowOff>
        </xdr:to>
        <xdr:sp macro="" textlink="">
          <xdr:nvSpPr>
            <xdr:cNvPr id="986115" name="Check Box 3" hidden="1">
              <a:extLst>
                <a:ext uri="{63B3BB69-23CF-44E3-9099-C40C66FF867C}">
                  <a14:compatExt spid="_x0000_s986115"/>
                </a:ext>
                <a:ext uri="{FF2B5EF4-FFF2-40B4-BE49-F238E27FC236}">
                  <a16:creationId xmlns:a16="http://schemas.microsoft.com/office/drawing/2014/main" id="{00000000-0008-0000-1A00-000003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198120</xdr:colOff>
          <xdr:row>20</xdr:row>
          <xdr:rowOff>144780</xdr:rowOff>
        </xdr:from>
        <xdr:to>
          <xdr:col>14</xdr:col>
          <xdr:colOff>220980</xdr:colOff>
          <xdr:row>22</xdr:row>
          <xdr:rowOff>38100</xdr:rowOff>
        </xdr:to>
        <xdr:sp macro="" textlink="">
          <xdr:nvSpPr>
            <xdr:cNvPr id="986116" name="Check Box 4" hidden="1">
              <a:extLst>
                <a:ext uri="{63B3BB69-23CF-44E3-9099-C40C66FF867C}">
                  <a14:compatExt spid="_x0000_s986116"/>
                </a:ext>
                <a:ext uri="{FF2B5EF4-FFF2-40B4-BE49-F238E27FC236}">
                  <a16:creationId xmlns:a16="http://schemas.microsoft.com/office/drawing/2014/main" id="{00000000-0008-0000-1A00-000004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20</xdr:row>
          <xdr:rowOff>144780</xdr:rowOff>
        </xdr:from>
        <xdr:to>
          <xdr:col>16</xdr:col>
          <xdr:colOff>76200</xdr:colOff>
          <xdr:row>22</xdr:row>
          <xdr:rowOff>38100</xdr:rowOff>
        </xdr:to>
        <xdr:sp macro="" textlink="">
          <xdr:nvSpPr>
            <xdr:cNvPr id="986117" name="Check Box 5" hidden="1">
              <a:extLst>
                <a:ext uri="{63B3BB69-23CF-44E3-9099-C40C66FF867C}">
                  <a14:compatExt spid="_x0000_s986117"/>
                </a:ext>
                <a:ext uri="{FF2B5EF4-FFF2-40B4-BE49-F238E27FC236}">
                  <a16:creationId xmlns:a16="http://schemas.microsoft.com/office/drawing/2014/main" id="{00000000-0008-0000-1A00-000005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121920</xdr:rowOff>
        </xdr:from>
        <xdr:to>
          <xdr:col>4</xdr:col>
          <xdr:colOff>289560</xdr:colOff>
          <xdr:row>27</xdr:row>
          <xdr:rowOff>22860</xdr:rowOff>
        </xdr:to>
        <xdr:sp macro="" textlink="">
          <xdr:nvSpPr>
            <xdr:cNvPr id="986118" name="Check Box 6" hidden="1">
              <a:extLst>
                <a:ext uri="{63B3BB69-23CF-44E3-9099-C40C66FF867C}">
                  <a14:compatExt spid="_x0000_s986118"/>
                </a:ext>
                <a:ext uri="{FF2B5EF4-FFF2-40B4-BE49-F238E27FC236}">
                  <a16:creationId xmlns:a16="http://schemas.microsoft.com/office/drawing/2014/main" id="{00000000-0008-0000-1A00-000006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Initial Submission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137160</xdr:rowOff>
        </xdr:from>
        <xdr:to>
          <xdr:col>10</xdr:col>
          <xdr:colOff>0</xdr:colOff>
          <xdr:row>29</xdr:row>
          <xdr:rowOff>30480</xdr:rowOff>
        </xdr:to>
        <xdr:sp macro="" textlink="">
          <xdr:nvSpPr>
            <xdr:cNvPr id="986119" name="Check Box 7" hidden="1">
              <a:extLst>
                <a:ext uri="{63B3BB69-23CF-44E3-9099-C40C66FF867C}">
                  <a14:compatExt spid="_x0000_s986119"/>
                </a:ext>
                <a:ext uri="{FF2B5EF4-FFF2-40B4-BE49-F238E27FC236}">
                  <a16:creationId xmlns:a16="http://schemas.microsoft.com/office/drawing/2014/main" id="{00000000-0008-0000-1A00-000007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Tooling: Transfer, Replacement, Refurbishment, or additional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121920</xdr:rowOff>
        </xdr:from>
        <xdr:to>
          <xdr:col>7</xdr:col>
          <xdr:colOff>0</xdr:colOff>
          <xdr:row>31</xdr:row>
          <xdr:rowOff>22860</xdr:rowOff>
        </xdr:to>
        <xdr:sp macro="" textlink="">
          <xdr:nvSpPr>
            <xdr:cNvPr id="986120" name="Check Box 8" hidden="1">
              <a:extLst>
                <a:ext uri="{63B3BB69-23CF-44E3-9099-C40C66FF867C}">
                  <a14:compatExt spid="_x0000_s986120"/>
                </a:ext>
                <a:ext uri="{FF2B5EF4-FFF2-40B4-BE49-F238E27FC236}">
                  <a16:creationId xmlns:a16="http://schemas.microsoft.com/office/drawing/2014/main" id="{00000000-0008-0000-1A00-000008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Tooling Inactive &gt; than 1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335280</xdr:colOff>
          <xdr:row>25</xdr:row>
          <xdr:rowOff>137160</xdr:rowOff>
        </xdr:from>
        <xdr:to>
          <xdr:col>18</xdr:col>
          <xdr:colOff>342900</xdr:colOff>
          <xdr:row>27</xdr:row>
          <xdr:rowOff>30480</xdr:rowOff>
        </xdr:to>
        <xdr:sp macro="" textlink="">
          <xdr:nvSpPr>
            <xdr:cNvPr id="986121" name="Check Box 9" hidden="1">
              <a:extLst>
                <a:ext uri="{63B3BB69-23CF-44E3-9099-C40C66FF867C}">
                  <a14:compatExt spid="_x0000_s986121"/>
                </a:ext>
                <a:ext uri="{FF2B5EF4-FFF2-40B4-BE49-F238E27FC236}">
                  <a16:creationId xmlns:a16="http://schemas.microsoft.com/office/drawing/2014/main" id="{00000000-0008-0000-1A00-000009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Change to Optional Construction or Material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137160</xdr:rowOff>
        </xdr:from>
        <xdr:to>
          <xdr:col>6</xdr:col>
          <xdr:colOff>0</xdr:colOff>
          <xdr:row>28</xdr:row>
          <xdr:rowOff>30480</xdr:rowOff>
        </xdr:to>
        <xdr:sp macro="" textlink="">
          <xdr:nvSpPr>
            <xdr:cNvPr id="986122" name="Check Box 10" hidden="1">
              <a:extLst>
                <a:ext uri="{63B3BB69-23CF-44E3-9099-C40C66FF867C}">
                  <a14:compatExt spid="_x0000_s986122"/>
                </a:ext>
                <a:ext uri="{FF2B5EF4-FFF2-40B4-BE49-F238E27FC236}">
                  <a16:creationId xmlns:a16="http://schemas.microsoft.com/office/drawing/2014/main" id="{00000000-0008-0000-1A00-00000A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Engineering Change(s)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121920</xdr:rowOff>
        </xdr:from>
        <xdr:to>
          <xdr:col>6</xdr:col>
          <xdr:colOff>68580</xdr:colOff>
          <xdr:row>30</xdr:row>
          <xdr:rowOff>22860</xdr:rowOff>
        </xdr:to>
        <xdr:sp macro="" textlink="">
          <xdr:nvSpPr>
            <xdr:cNvPr id="986123" name="Check Box 11" hidden="1">
              <a:extLst>
                <a:ext uri="{63B3BB69-23CF-44E3-9099-C40C66FF867C}">
                  <a14:compatExt spid="_x0000_s986123"/>
                </a:ext>
                <a:ext uri="{FF2B5EF4-FFF2-40B4-BE49-F238E27FC236}">
                  <a16:creationId xmlns:a16="http://schemas.microsoft.com/office/drawing/2014/main" id="{00000000-0008-0000-1A00-00000B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Correction of Discrepancy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335280</xdr:colOff>
          <xdr:row>26</xdr:row>
          <xdr:rowOff>137160</xdr:rowOff>
        </xdr:from>
        <xdr:to>
          <xdr:col>18</xdr:col>
          <xdr:colOff>38100</xdr:colOff>
          <xdr:row>28</xdr:row>
          <xdr:rowOff>30480</xdr:rowOff>
        </xdr:to>
        <xdr:sp macro="" textlink="">
          <xdr:nvSpPr>
            <xdr:cNvPr id="986124" name="Check Box 12" hidden="1">
              <a:extLst>
                <a:ext uri="{63B3BB69-23CF-44E3-9099-C40C66FF867C}">
                  <a14:compatExt spid="_x0000_s986124"/>
                </a:ext>
                <a:ext uri="{FF2B5EF4-FFF2-40B4-BE49-F238E27FC236}">
                  <a16:creationId xmlns:a16="http://schemas.microsoft.com/office/drawing/2014/main" id="{00000000-0008-0000-1A00-00000C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Supplier or Material Source Change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335280</xdr:colOff>
          <xdr:row>27</xdr:row>
          <xdr:rowOff>137160</xdr:rowOff>
        </xdr:from>
        <xdr:to>
          <xdr:col>18</xdr:col>
          <xdr:colOff>76200</xdr:colOff>
          <xdr:row>29</xdr:row>
          <xdr:rowOff>30480</xdr:rowOff>
        </xdr:to>
        <xdr:sp macro="" textlink="">
          <xdr:nvSpPr>
            <xdr:cNvPr id="986125" name="Check Box 13" hidden="1">
              <a:extLst>
                <a:ext uri="{63B3BB69-23CF-44E3-9099-C40C66FF867C}">
                  <a14:compatExt spid="_x0000_s986125"/>
                </a:ext>
                <a:ext uri="{FF2B5EF4-FFF2-40B4-BE49-F238E27FC236}">
                  <a16:creationId xmlns:a16="http://schemas.microsoft.com/office/drawing/2014/main" id="{00000000-0008-0000-1A00-00000D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Change in Part Processing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335280</xdr:colOff>
          <xdr:row>29</xdr:row>
          <xdr:rowOff>137160</xdr:rowOff>
        </xdr:from>
        <xdr:to>
          <xdr:col>19</xdr:col>
          <xdr:colOff>121920</xdr:colOff>
          <xdr:row>31</xdr:row>
          <xdr:rowOff>30480</xdr:rowOff>
        </xdr:to>
        <xdr:sp macro="" textlink="">
          <xdr:nvSpPr>
            <xdr:cNvPr id="986126" name="Check Box 14" hidden="1">
              <a:extLst>
                <a:ext uri="{63B3BB69-23CF-44E3-9099-C40C66FF867C}">
                  <a14:compatExt spid="_x0000_s986126"/>
                </a:ext>
                <a:ext uri="{FF2B5EF4-FFF2-40B4-BE49-F238E27FC236}">
                  <a16:creationId xmlns:a16="http://schemas.microsoft.com/office/drawing/2014/main" id="{00000000-0008-0000-1A00-00000E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 - please specify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335280</xdr:colOff>
          <xdr:row>28</xdr:row>
          <xdr:rowOff>137160</xdr:rowOff>
        </xdr:from>
        <xdr:to>
          <xdr:col>17</xdr:col>
          <xdr:colOff>198120</xdr:colOff>
          <xdr:row>30</xdr:row>
          <xdr:rowOff>30480</xdr:rowOff>
        </xdr:to>
        <xdr:sp macro="" textlink="">
          <xdr:nvSpPr>
            <xdr:cNvPr id="986127" name="Check Box 15" hidden="1">
              <a:extLst>
                <a:ext uri="{63B3BB69-23CF-44E3-9099-C40C66FF867C}">
                  <a14:compatExt spid="_x0000_s986127"/>
                </a:ext>
                <a:ext uri="{FF2B5EF4-FFF2-40B4-BE49-F238E27FC236}">
                  <a16:creationId xmlns:a16="http://schemas.microsoft.com/office/drawing/2014/main" id="{00000000-0008-0000-1A00-00000F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Parts Produced at Additional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144780</xdr:rowOff>
        </xdr:from>
        <xdr:to>
          <xdr:col>20</xdr:col>
          <xdr:colOff>22860</xdr:colOff>
          <xdr:row>34</xdr:row>
          <xdr:rowOff>38100</xdr:rowOff>
        </xdr:to>
        <xdr:sp macro="" textlink="">
          <xdr:nvSpPr>
            <xdr:cNvPr id="986128" name="Check Box 16" hidden="1">
              <a:extLst>
                <a:ext uri="{63B3BB69-23CF-44E3-9099-C40C66FF867C}">
                  <a14:compatExt spid="_x0000_s986128"/>
                </a:ext>
                <a:ext uri="{FF2B5EF4-FFF2-40B4-BE49-F238E27FC236}">
                  <a16:creationId xmlns:a16="http://schemas.microsoft.com/office/drawing/2014/main" id="{00000000-0008-0000-1A00-000010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Level 1 - Warrant  ONLY submitted to customer.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7620</xdr:rowOff>
        </xdr:from>
        <xdr:to>
          <xdr:col>14</xdr:col>
          <xdr:colOff>266700</xdr:colOff>
          <xdr:row>35</xdr:row>
          <xdr:rowOff>68580</xdr:rowOff>
        </xdr:to>
        <xdr:sp macro="" textlink="">
          <xdr:nvSpPr>
            <xdr:cNvPr id="986130" name="Check Box 18" hidden="1">
              <a:extLst>
                <a:ext uri="{63B3BB69-23CF-44E3-9099-C40C66FF867C}">
                  <a14:compatExt spid="_x0000_s986130"/>
                </a:ext>
                <a:ext uri="{FF2B5EF4-FFF2-40B4-BE49-F238E27FC236}">
                  <a16:creationId xmlns:a16="http://schemas.microsoft.com/office/drawing/2014/main" id="{00000000-0008-0000-1A00-000012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Level 2 - Warrant with product samples and limited supporting data submitted to customer.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60960</xdr:rowOff>
        </xdr:from>
        <xdr:to>
          <xdr:col>14</xdr:col>
          <xdr:colOff>274320</xdr:colOff>
          <xdr:row>36</xdr:row>
          <xdr:rowOff>114300</xdr:rowOff>
        </xdr:to>
        <xdr:sp macro="" textlink="">
          <xdr:nvSpPr>
            <xdr:cNvPr id="986131" name="Check Box 19" hidden="1">
              <a:extLst>
                <a:ext uri="{63B3BB69-23CF-44E3-9099-C40C66FF867C}">
                  <a14:compatExt spid="_x0000_s986131"/>
                </a:ext>
                <a:ext uri="{FF2B5EF4-FFF2-40B4-BE49-F238E27FC236}">
                  <a16:creationId xmlns:a16="http://schemas.microsoft.com/office/drawing/2014/main" id="{00000000-0008-0000-1A00-000013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Level 3 - Warrant with product samples and complete supporting data submitted to customer.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121920</xdr:rowOff>
        </xdr:from>
        <xdr:to>
          <xdr:col>18</xdr:col>
          <xdr:colOff>99060</xdr:colOff>
          <xdr:row>38</xdr:row>
          <xdr:rowOff>22860</xdr:rowOff>
        </xdr:to>
        <xdr:sp macro="" textlink="">
          <xdr:nvSpPr>
            <xdr:cNvPr id="986132" name="Check Box 20" hidden="1">
              <a:extLst>
                <a:ext uri="{63B3BB69-23CF-44E3-9099-C40C66FF867C}">
                  <a14:compatExt spid="_x0000_s986132"/>
                </a:ext>
                <a:ext uri="{FF2B5EF4-FFF2-40B4-BE49-F238E27FC236}">
                  <a16:creationId xmlns:a16="http://schemas.microsoft.com/office/drawing/2014/main" id="{00000000-0008-0000-1A00-000014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Level 5 - Warrant with product samples and complete supporting data reviewed at organization's manufacturing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20</xdr:row>
          <xdr:rowOff>144780</xdr:rowOff>
        </xdr:from>
        <xdr:to>
          <xdr:col>12</xdr:col>
          <xdr:colOff>365760</xdr:colOff>
          <xdr:row>22</xdr:row>
          <xdr:rowOff>38100</xdr:rowOff>
        </xdr:to>
        <xdr:sp macro="" textlink="">
          <xdr:nvSpPr>
            <xdr:cNvPr id="986133" name="Check Box 21" hidden="1">
              <a:extLst>
                <a:ext uri="{63B3BB69-23CF-44E3-9099-C40C66FF867C}">
                  <a14:compatExt spid="_x0000_s986133"/>
                </a:ext>
                <a:ext uri="{FF2B5EF4-FFF2-40B4-BE49-F238E27FC236}">
                  <a16:creationId xmlns:a16="http://schemas.microsoft.com/office/drawing/2014/main" id="{00000000-0008-0000-1A00-000015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39</xdr:row>
          <xdr:rowOff>121920</xdr:rowOff>
        </xdr:from>
        <xdr:to>
          <xdr:col>7</xdr:col>
          <xdr:colOff>99060</xdr:colOff>
          <xdr:row>41</xdr:row>
          <xdr:rowOff>22860</xdr:rowOff>
        </xdr:to>
        <xdr:sp macro="" textlink="">
          <xdr:nvSpPr>
            <xdr:cNvPr id="986134" name="Check Box 22" hidden="1">
              <a:extLst>
                <a:ext uri="{63B3BB69-23CF-44E3-9099-C40C66FF867C}">
                  <a14:compatExt spid="_x0000_s986134"/>
                </a:ext>
                <a:ext uri="{FF2B5EF4-FFF2-40B4-BE49-F238E27FC236}">
                  <a16:creationId xmlns:a16="http://schemas.microsoft.com/office/drawing/2014/main" id="{00000000-0008-0000-1A00-0000160C0F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dimensional measurements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39</xdr:row>
          <xdr:rowOff>121920</xdr:rowOff>
        </xdr:from>
        <xdr:to>
          <xdr:col>11</xdr:col>
          <xdr:colOff>152400</xdr:colOff>
          <xdr:row>41</xdr:row>
          <xdr:rowOff>22860</xdr:rowOff>
        </xdr:to>
        <xdr:sp macro="" textlink="">
          <xdr:nvSpPr>
            <xdr:cNvPr id="986135" name="Check Box 23" hidden="1">
              <a:extLst>
                <a:ext uri="{63B3BB69-23CF-44E3-9099-C40C66FF867C}">
                  <a14:compatExt spid="_x0000_s986135"/>
                </a:ext>
                <a:ext uri="{FF2B5EF4-FFF2-40B4-BE49-F238E27FC236}">
                  <a16:creationId xmlns:a16="http://schemas.microsoft.com/office/drawing/2014/main" id="{00000000-0008-0000-1A00-000017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material and functional tests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39</xdr:row>
          <xdr:rowOff>137160</xdr:rowOff>
        </xdr:from>
        <xdr:to>
          <xdr:col>14</xdr:col>
          <xdr:colOff>213360</xdr:colOff>
          <xdr:row>41</xdr:row>
          <xdr:rowOff>30480</xdr:rowOff>
        </xdr:to>
        <xdr:sp macro="" textlink="">
          <xdr:nvSpPr>
            <xdr:cNvPr id="986136" name="Check Box 24" hidden="1">
              <a:extLst>
                <a:ext uri="{63B3BB69-23CF-44E3-9099-C40C66FF867C}">
                  <a14:compatExt spid="_x0000_s986136"/>
                </a:ext>
                <a:ext uri="{FF2B5EF4-FFF2-40B4-BE49-F238E27FC236}">
                  <a16:creationId xmlns:a16="http://schemas.microsoft.com/office/drawing/2014/main" id="{00000000-0008-0000-1A00-000018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appearance criteria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39</xdr:row>
          <xdr:rowOff>137160</xdr:rowOff>
        </xdr:from>
        <xdr:to>
          <xdr:col>19</xdr:col>
          <xdr:colOff>106680</xdr:colOff>
          <xdr:row>41</xdr:row>
          <xdr:rowOff>30480</xdr:rowOff>
        </xdr:to>
        <xdr:sp macro="" textlink="">
          <xdr:nvSpPr>
            <xdr:cNvPr id="986137" name="Check Box 25" hidden="1">
              <a:extLst>
                <a:ext uri="{63B3BB69-23CF-44E3-9099-C40C66FF867C}">
                  <a14:compatExt spid="_x0000_s986137"/>
                </a:ext>
                <a:ext uri="{FF2B5EF4-FFF2-40B4-BE49-F238E27FC236}">
                  <a16:creationId xmlns:a16="http://schemas.microsoft.com/office/drawing/2014/main" id="{00000000-0008-0000-1A00-000019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statistical process package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40</xdr:row>
          <xdr:rowOff>137160</xdr:rowOff>
        </xdr:from>
        <xdr:to>
          <xdr:col>10</xdr:col>
          <xdr:colOff>137160</xdr:colOff>
          <xdr:row>42</xdr:row>
          <xdr:rowOff>30480</xdr:rowOff>
        </xdr:to>
        <xdr:sp macro="" textlink="">
          <xdr:nvSpPr>
            <xdr:cNvPr id="986138" name="Check Box 26" hidden="1">
              <a:extLst>
                <a:ext uri="{63B3BB69-23CF-44E3-9099-C40C66FF867C}">
                  <a14:compatExt spid="_x0000_s986138"/>
                </a:ext>
                <a:ext uri="{FF2B5EF4-FFF2-40B4-BE49-F238E27FC236}">
                  <a16:creationId xmlns:a16="http://schemas.microsoft.com/office/drawing/2014/main" id="{00000000-0008-0000-1A00-00001A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40</xdr:row>
          <xdr:rowOff>137160</xdr:rowOff>
        </xdr:from>
        <xdr:to>
          <xdr:col>11</xdr:col>
          <xdr:colOff>289560</xdr:colOff>
          <xdr:row>42</xdr:row>
          <xdr:rowOff>30480</xdr:rowOff>
        </xdr:to>
        <xdr:sp macro="" textlink="">
          <xdr:nvSpPr>
            <xdr:cNvPr id="986139" name="Check Box 27" hidden="1">
              <a:extLst>
                <a:ext uri="{63B3BB69-23CF-44E3-9099-C40C66FF867C}">
                  <a14:compatExt spid="_x0000_s986139"/>
                </a:ext>
                <a:ext uri="{FF2B5EF4-FFF2-40B4-BE49-F238E27FC236}">
                  <a16:creationId xmlns:a16="http://schemas.microsoft.com/office/drawing/2014/main" id="{00000000-0008-0000-1A00-00001B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51</xdr:row>
          <xdr:rowOff>137160</xdr:rowOff>
        </xdr:from>
        <xdr:to>
          <xdr:col>10</xdr:col>
          <xdr:colOff>7620</xdr:colOff>
          <xdr:row>53</xdr:row>
          <xdr:rowOff>60960</xdr:rowOff>
        </xdr:to>
        <xdr:sp macro="" textlink="">
          <xdr:nvSpPr>
            <xdr:cNvPr id="986140" name="Check Box 28" hidden="1">
              <a:extLst>
                <a:ext uri="{63B3BB69-23CF-44E3-9099-C40C66FF867C}">
                  <a14:compatExt spid="_x0000_s986140"/>
                </a:ext>
                <a:ext uri="{FF2B5EF4-FFF2-40B4-BE49-F238E27FC236}">
                  <a16:creationId xmlns:a16="http://schemas.microsoft.com/office/drawing/2014/main" id="{00000000-0008-0000-1A00-00001C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51</xdr:row>
          <xdr:rowOff>137160</xdr:rowOff>
        </xdr:from>
        <xdr:to>
          <xdr:col>11</xdr:col>
          <xdr:colOff>190500</xdr:colOff>
          <xdr:row>53</xdr:row>
          <xdr:rowOff>60960</xdr:rowOff>
        </xdr:to>
        <xdr:sp macro="" textlink="">
          <xdr:nvSpPr>
            <xdr:cNvPr id="986141" name="Check Box 29" hidden="1">
              <a:extLst>
                <a:ext uri="{63B3BB69-23CF-44E3-9099-C40C66FF867C}">
                  <a14:compatExt spid="_x0000_s986141"/>
                </a:ext>
                <a:ext uri="{FF2B5EF4-FFF2-40B4-BE49-F238E27FC236}">
                  <a16:creationId xmlns:a16="http://schemas.microsoft.com/office/drawing/2014/main" id="{00000000-0008-0000-1A00-00001D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289560</xdr:colOff>
          <xdr:row>51</xdr:row>
          <xdr:rowOff>137160</xdr:rowOff>
        </xdr:from>
        <xdr:to>
          <xdr:col>12</xdr:col>
          <xdr:colOff>342900</xdr:colOff>
          <xdr:row>53</xdr:row>
          <xdr:rowOff>60960</xdr:rowOff>
        </xdr:to>
        <xdr:sp macro="" textlink="">
          <xdr:nvSpPr>
            <xdr:cNvPr id="986142" name="Check Box 30" hidden="1">
              <a:extLst>
                <a:ext uri="{63B3BB69-23CF-44E3-9099-C40C66FF867C}">
                  <a14:compatExt spid="_x0000_s986142"/>
                </a:ext>
                <a:ext uri="{FF2B5EF4-FFF2-40B4-BE49-F238E27FC236}">
                  <a16:creationId xmlns:a16="http://schemas.microsoft.com/office/drawing/2014/main" id="{00000000-0008-0000-1A00-00001E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60</xdr:row>
          <xdr:rowOff>121920</xdr:rowOff>
        </xdr:from>
        <xdr:to>
          <xdr:col>6</xdr:col>
          <xdr:colOff>297180</xdr:colOff>
          <xdr:row>62</xdr:row>
          <xdr:rowOff>22860</xdr:rowOff>
        </xdr:to>
        <xdr:sp macro="" textlink="">
          <xdr:nvSpPr>
            <xdr:cNvPr id="986143" name="Check Box 31" hidden="1">
              <a:extLst>
                <a:ext uri="{63B3BB69-23CF-44E3-9099-C40C66FF867C}">
                  <a14:compatExt spid="_x0000_s986143"/>
                </a:ext>
                <a:ext uri="{FF2B5EF4-FFF2-40B4-BE49-F238E27FC236}">
                  <a16:creationId xmlns:a16="http://schemas.microsoft.com/office/drawing/2014/main" id="{00000000-0008-0000-1A00-00001F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Approved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60</xdr:row>
          <xdr:rowOff>137160</xdr:rowOff>
        </xdr:from>
        <xdr:to>
          <xdr:col>8</xdr:col>
          <xdr:colOff>274320</xdr:colOff>
          <xdr:row>62</xdr:row>
          <xdr:rowOff>30480</xdr:rowOff>
        </xdr:to>
        <xdr:sp macro="" textlink="">
          <xdr:nvSpPr>
            <xdr:cNvPr id="986144" name="Check Box 32" hidden="1">
              <a:extLst>
                <a:ext uri="{63B3BB69-23CF-44E3-9099-C40C66FF867C}">
                  <a14:compatExt spid="_x0000_s986144"/>
                </a:ext>
                <a:ext uri="{FF2B5EF4-FFF2-40B4-BE49-F238E27FC236}">
                  <a16:creationId xmlns:a16="http://schemas.microsoft.com/office/drawing/2014/main" id="{00000000-0008-0000-1A00-000020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Rejected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60</xdr:row>
          <xdr:rowOff>137160</xdr:rowOff>
        </xdr:from>
        <xdr:to>
          <xdr:col>10</xdr:col>
          <xdr:colOff>213360</xdr:colOff>
          <xdr:row>62</xdr:row>
          <xdr:rowOff>30480</xdr:rowOff>
        </xdr:to>
        <xdr:sp macro="" textlink="">
          <xdr:nvSpPr>
            <xdr:cNvPr id="986145" name="Check Box 33" hidden="1">
              <a:extLst>
                <a:ext uri="{63B3BB69-23CF-44E3-9099-C40C66FF867C}">
                  <a14:compatExt spid="_x0000_s986145"/>
                </a:ext>
                <a:ext uri="{FF2B5EF4-FFF2-40B4-BE49-F238E27FC236}">
                  <a16:creationId xmlns:a16="http://schemas.microsoft.com/office/drawing/2014/main" id="{00000000-0008-0000-1A00-000021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22</xdr:row>
          <xdr:rowOff>114300</xdr:rowOff>
        </xdr:from>
        <xdr:to>
          <xdr:col>12</xdr:col>
          <xdr:colOff>365760</xdr:colOff>
          <xdr:row>24</xdr:row>
          <xdr:rowOff>45720</xdr:rowOff>
        </xdr:to>
        <xdr:sp macro="" textlink="">
          <xdr:nvSpPr>
            <xdr:cNvPr id="986146" name="Check Box 34" hidden="1">
              <a:extLst>
                <a:ext uri="{63B3BB69-23CF-44E3-9099-C40C66FF867C}">
                  <a14:compatExt spid="_x0000_s986146"/>
                </a:ext>
                <a:ext uri="{FF2B5EF4-FFF2-40B4-BE49-F238E27FC236}">
                  <a16:creationId xmlns:a16="http://schemas.microsoft.com/office/drawing/2014/main" id="{00000000-0008-0000-1A00-000022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198120</xdr:colOff>
          <xdr:row>22</xdr:row>
          <xdr:rowOff>114300</xdr:rowOff>
        </xdr:from>
        <xdr:to>
          <xdr:col>14</xdr:col>
          <xdr:colOff>220980</xdr:colOff>
          <xdr:row>24</xdr:row>
          <xdr:rowOff>45720</xdr:rowOff>
        </xdr:to>
        <xdr:sp macro="" textlink="">
          <xdr:nvSpPr>
            <xdr:cNvPr id="986147" name="Check Box 35" hidden="1">
              <a:extLst>
                <a:ext uri="{63B3BB69-23CF-44E3-9099-C40C66FF867C}">
                  <a14:compatExt spid="_x0000_s986147"/>
                </a:ext>
                <a:ext uri="{FF2B5EF4-FFF2-40B4-BE49-F238E27FC236}">
                  <a16:creationId xmlns:a16="http://schemas.microsoft.com/office/drawing/2014/main" id="{00000000-0008-0000-1A00-000023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22</xdr:row>
          <xdr:rowOff>114300</xdr:rowOff>
        </xdr:from>
        <xdr:to>
          <xdr:col>16</xdr:col>
          <xdr:colOff>76200</xdr:colOff>
          <xdr:row>24</xdr:row>
          <xdr:rowOff>45720</xdr:rowOff>
        </xdr:to>
        <xdr:sp macro="" textlink="">
          <xdr:nvSpPr>
            <xdr:cNvPr id="986148" name="Check Box 36" hidden="1">
              <a:extLst>
                <a:ext uri="{63B3BB69-23CF-44E3-9099-C40C66FF867C}">
                  <a14:compatExt spid="_x0000_s986148"/>
                </a:ext>
                <a:ext uri="{FF2B5EF4-FFF2-40B4-BE49-F238E27FC236}">
                  <a16:creationId xmlns:a16="http://schemas.microsoft.com/office/drawing/2014/main" id="{00000000-0008-0000-1A00-000024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xdr:row>
          <xdr:rowOff>22860</xdr:rowOff>
        </xdr:from>
        <xdr:to>
          <xdr:col>8</xdr:col>
          <xdr:colOff>45720</xdr:colOff>
          <xdr:row>7</xdr:row>
          <xdr:rowOff>30480</xdr:rowOff>
        </xdr:to>
        <xdr:sp macro="" textlink="">
          <xdr:nvSpPr>
            <xdr:cNvPr id="986149" name="Check Box 37" hidden="1">
              <a:extLst>
                <a:ext uri="{63B3BB69-23CF-44E3-9099-C40C66FF867C}">
                  <a14:compatExt spid="_x0000_s986149"/>
                </a:ext>
                <a:ext uri="{FF2B5EF4-FFF2-40B4-BE49-F238E27FC236}">
                  <a16:creationId xmlns:a16="http://schemas.microsoft.com/office/drawing/2014/main" id="{00000000-0008-0000-1A00-000025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6</xdr:row>
          <xdr:rowOff>22860</xdr:rowOff>
        </xdr:from>
        <xdr:to>
          <xdr:col>9</xdr:col>
          <xdr:colOff>137160</xdr:colOff>
          <xdr:row>7</xdr:row>
          <xdr:rowOff>30480</xdr:rowOff>
        </xdr:to>
        <xdr:sp macro="" textlink="">
          <xdr:nvSpPr>
            <xdr:cNvPr id="986150" name="Check Box 38" hidden="1">
              <a:extLst>
                <a:ext uri="{63B3BB69-23CF-44E3-9099-C40C66FF867C}">
                  <a14:compatExt spid="_x0000_s986150"/>
                </a:ext>
                <a:ext uri="{FF2B5EF4-FFF2-40B4-BE49-F238E27FC236}">
                  <a16:creationId xmlns:a16="http://schemas.microsoft.com/office/drawing/2014/main" id="{00000000-0008-0000-1A00-000026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20</xdr:row>
          <xdr:rowOff>144780</xdr:rowOff>
        </xdr:from>
        <xdr:to>
          <xdr:col>12</xdr:col>
          <xdr:colOff>365760</xdr:colOff>
          <xdr:row>22</xdr:row>
          <xdr:rowOff>38100</xdr:rowOff>
        </xdr:to>
        <xdr:sp macro="" textlink="">
          <xdr:nvSpPr>
            <xdr:cNvPr id="986151" name="Check Box 39" hidden="1">
              <a:extLst>
                <a:ext uri="{63B3BB69-23CF-44E3-9099-C40C66FF867C}">
                  <a14:compatExt spid="_x0000_s986151"/>
                </a:ext>
                <a:ext uri="{FF2B5EF4-FFF2-40B4-BE49-F238E27FC236}">
                  <a16:creationId xmlns:a16="http://schemas.microsoft.com/office/drawing/2014/main" id="{00000000-0008-0000-1A00-000027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198120</xdr:colOff>
          <xdr:row>20</xdr:row>
          <xdr:rowOff>144780</xdr:rowOff>
        </xdr:from>
        <xdr:to>
          <xdr:col>14</xdr:col>
          <xdr:colOff>220980</xdr:colOff>
          <xdr:row>22</xdr:row>
          <xdr:rowOff>38100</xdr:rowOff>
        </xdr:to>
        <xdr:sp macro="" textlink="">
          <xdr:nvSpPr>
            <xdr:cNvPr id="986152" name="Check Box 40" hidden="1">
              <a:extLst>
                <a:ext uri="{63B3BB69-23CF-44E3-9099-C40C66FF867C}">
                  <a14:compatExt spid="_x0000_s986152"/>
                </a:ext>
                <a:ext uri="{FF2B5EF4-FFF2-40B4-BE49-F238E27FC236}">
                  <a16:creationId xmlns:a16="http://schemas.microsoft.com/office/drawing/2014/main" id="{00000000-0008-0000-1A00-000028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20</xdr:row>
          <xdr:rowOff>144780</xdr:rowOff>
        </xdr:from>
        <xdr:to>
          <xdr:col>16</xdr:col>
          <xdr:colOff>76200</xdr:colOff>
          <xdr:row>22</xdr:row>
          <xdr:rowOff>38100</xdr:rowOff>
        </xdr:to>
        <xdr:sp macro="" textlink="">
          <xdr:nvSpPr>
            <xdr:cNvPr id="986153" name="Check Box 41" hidden="1">
              <a:extLst>
                <a:ext uri="{63B3BB69-23CF-44E3-9099-C40C66FF867C}">
                  <a14:compatExt spid="_x0000_s986153"/>
                </a:ext>
                <a:ext uri="{FF2B5EF4-FFF2-40B4-BE49-F238E27FC236}">
                  <a16:creationId xmlns:a16="http://schemas.microsoft.com/office/drawing/2014/main" id="{00000000-0008-0000-1A00-000029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121920</xdr:rowOff>
        </xdr:from>
        <xdr:to>
          <xdr:col>4</xdr:col>
          <xdr:colOff>289560</xdr:colOff>
          <xdr:row>27</xdr:row>
          <xdr:rowOff>22860</xdr:rowOff>
        </xdr:to>
        <xdr:sp macro="" textlink="">
          <xdr:nvSpPr>
            <xdr:cNvPr id="986154" name="Check Box 42" hidden="1">
              <a:extLst>
                <a:ext uri="{63B3BB69-23CF-44E3-9099-C40C66FF867C}">
                  <a14:compatExt spid="_x0000_s986154"/>
                </a:ext>
                <a:ext uri="{FF2B5EF4-FFF2-40B4-BE49-F238E27FC236}">
                  <a16:creationId xmlns:a16="http://schemas.microsoft.com/office/drawing/2014/main" id="{00000000-0008-0000-1A00-00002A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Initial Submission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137160</xdr:rowOff>
        </xdr:from>
        <xdr:to>
          <xdr:col>10</xdr:col>
          <xdr:colOff>0</xdr:colOff>
          <xdr:row>29</xdr:row>
          <xdr:rowOff>30480</xdr:rowOff>
        </xdr:to>
        <xdr:sp macro="" textlink="">
          <xdr:nvSpPr>
            <xdr:cNvPr id="986155" name="Check Box 43" hidden="1">
              <a:extLst>
                <a:ext uri="{63B3BB69-23CF-44E3-9099-C40C66FF867C}">
                  <a14:compatExt spid="_x0000_s986155"/>
                </a:ext>
                <a:ext uri="{FF2B5EF4-FFF2-40B4-BE49-F238E27FC236}">
                  <a16:creationId xmlns:a16="http://schemas.microsoft.com/office/drawing/2014/main" id="{00000000-0008-0000-1A00-00002B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Tooling: Transfer, Replacement, Refurbishment, or additional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121920</xdr:rowOff>
        </xdr:from>
        <xdr:to>
          <xdr:col>7</xdr:col>
          <xdr:colOff>0</xdr:colOff>
          <xdr:row>31</xdr:row>
          <xdr:rowOff>22860</xdr:rowOff>
        </xdr:to>
        <xdr:sp macro="" textlink="">
          <xdr:nvSpPr>
            <xdr:cNvPr id="986156" name="Check Box 44" hidden="1">
              <a:extLst>
                <a:ext uri="{63B3BB69-23CF-44E3-9099-C40C66FF867C}">
                  <a14:compatExt spid="_x0000_s986156"/>
                </a:ext>
                <a:ext uri="{FF2B5EF4-FFF2-40B4-BE49-F238E27FC236}">
                  <a16:creationId xmlns:a16="http://schemas.microsoft.com/office/drawing/2014/main" id="{00000000-0008-0000-1A00-00002C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Tooling Inactive &gt; than 1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335280</xdr:colOff>
          <xdr:row>25</xdr:row>
          <xdr:rowOff>137160</xdr:rowOff>
        </xdr:from>
        <xdr:to>
          <xdr:col>18</xdr:col>
          <xdr:colOff>342900</xdr:colOff>
          <xdr:row>27</xdr:row>
          <xdr:rowOff>30480</xdr:rowOff>
        </xdr:to>
        <xdr:sp macro="" textlink="">
          <xdr:nvSpPr>
            <xdr:cNvPr id="986157" name="Check Box 45" hidden="1">
              <a:extLst>
                <a:ext uri="{63B3BB69-23CF-44E3-9099-C40C66FF867C}">
                  <a14:compatExt spid="_x0000_s986157"/>
                </a:ext>
                <a:ext uri="{FF2B5EF4-FFF2-40B4-BE49-F238E27FC236}">
                  <a16:creationId xmlns:a16="http://schemas.microsoft.com/office/drawing/2014/main" id="{00000000-0008-0000-1A00-00002D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Change to Optional Construction or Material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137160</xdr:rowOff>
        </xdr:from>
        <xdr:to>
          <xdr:col>6</xdr:col>
          <xdr:colOff>0</xdr:colOff>
          <xdr:row>28</xdr:row>
          <xdr:rowOff>30480</xdr:rowOff>
        </xdr:to>
        <xdr:sp macro="" textlink="">
          <xdr:nvSpPr>
            <xdr:cNvPr id="986158" name="Check Box 46" hidden="1">
              <a:extLst>
                <a:ext uri="{63B3BB69-23CF-44E3-9099-C40C66FF867C}">
                  <a14:compatExt spid="_x0000_s986158"/>
                </a:ext>
                <a:ext uri="{FF2B5EF4-FFF2-40B4-BE49-F238E27FC236}">
                  <a16:creationId xmlns:a16="http://schemas.microsoft.com/office/drawing/2014/main" id="{00000000-0008-0000-1A00-00002E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Engineering Change(s)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121920</xdr:rowOff>
        </xdr:from>
        <xdr:to>
          <xdr:col>6</xdr:col>
          <xdr:colOff>68580</xdr:colOff>
          <xdr:row>30</xdr:row>
          <xdr:rowOff>22860</xdr:rowOff>
        </xdr:to>
        <xdr:sp macro="" textlink="">
          <xdr:nvSpPr>
            <xdr:cNvPr id="986159" name="Check Box 47" hidden="1">
              <a:extLst>
                <a:ext uri="{63B3BB69-23CF-44E3-9099-C40C66FF867C}">
                  <a14:compatExt spid="_x0000_s986159"/>
                </a:ext>
                <a:ext uri="{FF2B5EF4-FFF2-40B4-BE49-F238E27FC236}">
                  <a16:creationId xmlns:a16="http://schemas.microsoft.com/office/drawing/2014/main" id="{00000000-0008-0000-1A00-00002F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Correction of Discrepancy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335280</xdr:colOff>
          <xdr:row>26</xdr:row>
          <xdr:rowOff>137160</xdr:rowOff>
        </xdr:from>
        <xdr:to>
          <xdr:col>18</xdr:col>
          <xdr:colOff>38100</xdr:colOff>
          <xdr:row>28</xdr:row>
          <xdr:rowOff>30480</xdr:rowOff>
        </xdr:to>
        <xdr:sp macro="" textlink="">
          <xdr:nvSpPr>
            <xdr:cNvPr id="986160" name="Check Box 48" hidden="1">
              <a:extLst>
                <a:ext uri="{63B3BB69-23CF-44E3-9099-C40C66FF867C}">
                  <a14:compatExt spid="_x0000_s986160"/>
                </a:ext>
                <a:ext uri="{FF2B5EF4-FFF2-40B4-BE49-F238E27FC236}">
                  <a16:creationId xmlns:a16="http://schemas.microsoft.com/office/drawing/2014/main" id="{00000000-0008-0000-1A00-000030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Supplier or Material Source Change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335280</xdr:colOff>
          <xdr:row>27</xdr:row>
          <xdr:rowOff>137160</xdr:rowOff>
        </xdr:from>
        <xdr:to>
          <xdr:col>18</xdr:col>
          <xdr:colOff>76200</xdr:colOff>
          <xdr:row>29</xdr:row>
          <xdr:rowOff>30480</xdr:rowOff>
        </xdr:to>
        <xdr:sp macro="" textlink="">
          <xdr:nvSpPr>
            <xdr:cNvPr id="986161" name="Check Box 49" hidden="1">
              <a:extLst>
                <a:ext uri="{63B3BB69-23CF-44E3-9099-C40C66FF867C}">
                  <a14:compatExt spid="_x0000_s986161"/>
                </a:ext>
                <a:ext uri="{FF2B5EF4-FFF2-40B4-BE49-F238E27FC236}">
                  <a16:creationId xmlns:a16="http://schemas.microsoft.com/office/drawing/2014/main" id="{00000000-0008-0000-1A00-000031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Change in Part Processing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335280</xdr:colOff>
          <xdr:row>29</xdr:row>
          <xdr:rowOff>137160</xdr:rowOff>
        </xdr:from>
        <xdr:to>
          <xdr:col>19</xdr:col>
          <xdr:colOff>121920</xdr:colOff>
          <xdr:row>31</xdr:row>
          <xdr:rowOff>30480</xdr:rowOff>
        </xdr:to>
        <xdr:sp macro="" textlink="">
          <xdr:nvSpPr>
            <xdr:cNvPr id="986162" name="Check Box 50" hidden="1">
              <a:extLst>
                <a:ext uri="{63B3BB69-23CF-44E3-9099-C40C66FF867C}">
                  <a14:compatExt spid="_x0000_s986162"/>
                </a:ext>
                <a:ext uri="{FF2B5EF4-FFF2-40B4-BE49-F238E27FC236}">
                  <a16:creationId xmlns:a16="http://schemas.microsoft.com/office/drawing/2014/main" id="{00000000-0008-0000-1A00-000032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 - please specify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335280</xdr:colOff>
          <xdr:row>28</xdr:row>
          <xdr:rowOff>137160</xdr:rowOff>
        </xdr:from>
        <xdr:to>
          <xdr:col>17</xdr:col>
          <xdr:colOff>198120</xdr:colOff>
          <xdr:row>30</xdr:row>
          <xdr:rowOff>30480</xdr:rowOff>
        </xdr:to>
        <xdr:sp macro="" textlink="">
          <xdr:nvSpPr>
            <xdr:cNvPr id="986163" name="Check Box 51" hidden="1">
              <a:extLst>
                <a:ext uri="{63B3BB69-23CF-44E3-9099-C40C66FF867C}">
                  <a14:compatExt spid="_x0000_s986163"/>
                </a:ext>
                <a:ext uri="{FF2B5EF4-FFF2-40B4-BE49-F238E27FC236}">
                  <a16:creationId xmlns:a16="http://schemas.microsoft.com/office/drawing/2014/main" id="{00000000-0008-0000-1A00-000033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Parts Produced at Additional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20</xdr:row>
          <xdr:rowOff>144780</xdr:rowOff>
        </xdr:from>
        <xdr:to>
          <xdr:col>12</xdr:col>
          <xdr:colOff>365760</xdr:colOff>
          <xdr:row>22</xdr:row>
          <xdr:rowOff>38100</xdr:rowOff>
        </xdr:to>
        <xdr:sp macro="" textlink="">
          <xdr:nvSpPr>
            <xdr:cNvPr id="986164" name="Check Box 52" hidden="1">
              <a:extLst>
                <a:ext uri="{63B3BB69-23CF-44E3-9099-C40C66FF867C}">
                  <a14:compatExt spid="_x0000_s986164"/>
                </a:ext>
                <a:ext uri="{FF2B5EF4-FFF2-40B4-BE49-F238E27FC236}">
                  <a16:creationId xmlns:a16="http://schemas.microsoft.com/office/drawing/2014/main" id="{00000000-0008-0000-1A00-000034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39</xdr:row>
          <xdr:rowOff>121920</xdr:rowOff>
        </xdr:from>
        <xdr:to>
          <xdr:col>7</xdr:col>
          <xdr:colOff>99060</xdr:colOff>
          <xdr:row>41</xdr:row>
          <xdr:rowOff>22860</xdr:rowOff>
        </xdr:to>
        <xdr:sp macro="" textlink="">
          <xdr:nvSpPr>
            <xdr:cNvPr id="986165" name="Check Box 53" hidden="1">
              <a:extLst>
                <a:ext uri="{63B3BB69-23CF-44E3-9099-C40C66FF867C}">
                  <a14:compatExt spid="_x0000_s986165"/>
                </a:ext>
                <a:ext uri="{FF2B5EF4-FFF2-40B4-BE49-F238E27FC236}">
                  <a16:creationId xmlns:a16="http://schemas.microsoft.com/office/drawing/2014/main" id="{00000000-0008-0000-1A00-0000350C0F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dimensional measurements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39</xdr:row>
          <xdr:rowOff>121920</xdr:rowOff>
        </xdr:from>
        <xdr:to>
          <xdr:col>11</xdr:col>
          <xdr:colOff>152400</xdr:colOff>
          <xdr:row>41</xdr:row>
          <xdr:rowOff>22860</xdr:rowOff>
        </xdr:to>
        <xdr:sp macro="" textlink="">
          <xdr:nvSpPr>
            <xdr:cNvPr id="986166" name="Check Box 54" hidden="1">
              <a:extLst>
                <a:ext uri="{63B3BB69-23CF-44E3-9099-C40C66FF867C}">
                  <a14:compatExt spid="_x0000_s986166"/>
                </a:ext>
                <a:ext uri="{FF2B5EF4-FFF2-40B4-BE49-F238E27FC236}">
                  <a16:creationId xmlns:a16="http://schemas.microsoft.com/office/drawing/2014/main" id="{00000000-0008-0000-1A00-000036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material and functional tests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39</xdr:row>
          <xdr:rowOff>137160</xdr:rowOff>
        </xdr:from>
        <xdr:to>
          <xdr:col>14</xdr:col>
          <xdr:colOff>213360</xdr:colOff>
          <xdr:row>41</xdr:row>
          <xdr:rowOff>30480</xdr:rowOff>
        </xdr:to>
        <xdr:sp macro="" textlink="">
          <xdr:nvSpPr>
            <xdr:cNvPr id="986167" name="Check Box 55" hidden="1">
              <a:extLst>
                <a:ext uri="{63B3BB69-23CF-44E3-9099-C40C66FF867C}">
                  <a14:compatExt spid="_x0000_s986167"/>
                </a:ext>
                <a:ext uri="{FF2B5EF4-FFF2-40B4-BE49-F238E27FC236}">
                  <a16:creationId xmlns:a16="http://schemas.microsoft.com/office/drawing/2014/main" id="{00000000-0008-0000-1A00-000037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appearance criteria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39</xdr:row>
          <xdr:rowOff>137160</xdr:rowOff>
        </xdr:from>
        <xdr:to>
          <xdr:col>19</xdr:col>
          <xdr:colOff>106680</xdr:colOff>
          <xdr:row>41</xdr:row>
          <xdr:rowOff>30480</xdr:rowOff>
        </xdr:to>
        <xdr:sp macro="" textlink="">
          <xdr:nvSpPr>
            <xdr:cNvPr id="986168" name="Check Box 56" hidden="1">
              <a:extLst>
                <a:ext uri="{63B3BB69-23CF-44E3-9099-C40C66FF867C}">
                  <a14:compatExt spid="_x0000_s986168"/>
                </a:ext>
                <a:ext uri="{FF2B5EF4-FFF2-40B4-BE49-F238E27FC236}">
                  <a16:creationId xmlns:a16="http://schemas.microsoft.com/office/drawing/2014/main" id="{00000000-0008-0000-1A00-000038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statistical process package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40</xdr:row>
          <xdr:rowOff>137160</xdr:rowOff>
        </xdr:from>
        <xdr:to>
          <xdr:col>10</xdr:col>
          <xdr:colOff>137160</xdr:colOff>
          <xdr:row>42</xdr:row>
          <xdr:rowOff>30480</xdr:rowOff>
        </xdr:to>
        <xdr:sp macro="" textlink="">
          <xdr:nvSpPr>
            <xdr:cNvPr id="986169" name="Check Box 57" hidden="1">
              <a:extLst>
                <a:ext uri="{63B3BB69-23CF-44E3-9099-C40C66FF867C}">
                  <a14:compatExt spid="_x0000_s986169"/>
                </a:ext>
                <a:ext uri="{FF2B5EF4-FFF2-40B4-BE49-F238E27FC236}">
                  <a16:creationId xmlns:a16="http://schemas.microsoft.com/office/drawing/2014/main" id="{00000000-0008-0000-1A00-000039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40</xdr:row>
          <xdr:rowOff>137160</xdr:rowOff>
        </xdr:from>
        <xdr:to>
          <xdr:col>11</xdr:col>
          <xdr:colOff>289560</xdr:colOff>
          <xdr:row>42</xdr:row>
          <xdr:rowOff>30480</xdr:rowOff>
        </xdr:to>
        <xdr:sp macro="" textlink="">
          <xdr:nvSpPr>
            <xdr:cNvPr id="986170" name="Check Box 58" hidden="1">
              <a:extLst>
                <a:ext uri="{63B3BB69-23CF-44E3-9099-C40C66FF867C}">
                  <a14:compatExt spid="_x0000_s986170"/>
                </a:ext>
                <a:ext uri="{FF2B5EF4-FFF2-40B4-BE49-F238E27FC236}">
                  <a16:creationId xmlns:a16="http://schemas.microsoft.com/office/drawing/2014/main" id="{00000000-0008-0000-1A00-00003A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51</xdr:row>
          <xdr:rowOff>137160</xdr:rowOff>
        </xdr:from>
        <xdr:to>
          <xdr:col>10</xdr:col>
          <xdr:colOff>7620</xdr:colOff>
          <xdr:row>53</xdr:row>
          <xdr:rowOff>60960</xdr:rowOff>
        </xdr:to>
        <xdr:sp macro="" textlink="">
          <xdr:nvSpPr>
            <xdr:cNvPr id="986171" name="Check Box 59" hidden="1">
              <a:extLst>
                <a:ext uri="{63B3BB69-23CF-44E3-9099-C40C66FF867C}">
                  <a14:compatExt spid="_x0000_s986171"/>
                </a:ext>
                <a:ext uri="{FF2B5EF4-FFF2-40B4-BE49-F238E27FC236}">
                  <a16:creationId xmlns:a16="http://schemas.microsoft.com/office/drawing/2014/main" id="{00000000-0008-0000-1A00-00003B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51</xdr:row>
          <xdr:rowOff>137160</xdr:rowOff>
        </xdr:from>
        <xdr:to>
          <xdr:col>11</xdr:col>
          <xdr:colOff>190500</xdr:colOff>
          <xdr:row>53</xdr:row>
          <xdr:rowOff>60960</xdr:rowOff>
        </xdr:to>
        <xdr:sp macro="" textlink="">
          <xdr:nvSpPr>
            <xdr:cNvPr id="986172" name="Check Box 60" hidden="1">
              <a:extLst>
                <a:ext uri="{63B3BB69-23CF-44E3-9099-C40C66FF867C}">
                  <a14:compatExt spid="_x0000_s986172"/>
                </a:ext>
                <a:ext uri="{FF2B5EF4-FFF2-40B4-BE49-F238E27FC236}">
                  <a16:creationId xmlns:a16="http://schemas.microsoft.com/office/drawing/2014/main" id="{00000000-0008-0000-1A00-00003C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289560</xdr:colOff>
          <xdr:row>51</xdr:row>
          <xdr:rowOff>137160</xdr:rowOff>
        </xdr:from>
        <xdr:to>
          <xdr:col>12</xdr:col>
          <xdr:colOff>342900</xdr:colOff>
          <xdr:row>53</xdr:row>
          <xdr:rowOff>60960</xdr:rowOff>
        </xdr:to>
        <xdr:sp macro="" textlink="">
          <xdr:nvSpPr>
            <xdr:cNvPr id="986173" name="Check Box 61" hidden="1">
              <a:extLst>
                <a:ext uri="{63B3BB69-23CF-44E3-9099-C40C66FF867C}">
                  <a14:compatExt spid="_x0000_s986173"/>
                </a:ext>
                <a:ext uri="{FF2B5EF4-FFF2-40B4-BE49-F238E27FC236}">
                  <a16:creationId xmlns:a16="http://schemas.microsoft.com/office/drawing/2014/main" id="{00000000-0008-0000-1A00-00003D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60</xdr:row>
          <xdr:rowOff>121920</xdr:rowOff>
        </xdr:from>
        <xdr:to>
          <xdr:col>6</xdr:col>
          <xdr:colOff>297180</xdr:colOff>
          <xdr:row>62</xdr:row>
          <xdr:rowOff>22860</xdr:rowOff>
        </xdr:to>
        <xdr:sp macro="" textlink="">
          <xdr:nvSpPr>
            <xdr:cNvPr id="986174" name="Check Box 62" hidden="1">
              <a:extLst>
                <a:ext uri="{63B3BB69-23CF-44E3-9099-C40C66FF867C}">
                  <a14:compatExt spid="_x0000_s986174"/>
                </a:ext>
                <a:ext uri="{FF2B5EF4-FFF2-40B4-BE49-F238E27FC236}">
                  <a16:creationId xmlns:a16="http://schemas.microsoft.com/office/drawing/2014/main" id="{00000000-0008-0000-1A00-00003E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Approved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60</xdr:row>
          <xdr:rowOff>137160</xdr:rowOff>
        </xdr:from>
        <xdr:to>
          <xdr:col>8</xdr:col>
          <xdr:colOff>274320</xdr:colOff>
          <xdr:row>62</xdr:row>
          <xdr:rowOff>30480</xdr:rowOff>
        </xdr:to>
        <xdr:sp macro="" textlink="">
          <xdr:nvSpPr>
            <xdr:cNvPr id="986175" name="Check Box 63" hidden="1">
              <a:extLst>
                <a:ext uri="{63B3BB69-23CF-44E3-9099-C40C66FF867C}">
                  <a14:compatExt spid="_x0000_s986175"/>
                </a:ext>
                <a:ext uri="{FF2B5EF4-FFF2-40B4-BE49-F238E27FC236}">
                  <a16:creationId xmlns:a16="http://schemas.microsoft.com/office/drawing/2014/main" id="{00000000-0008-0000-1A00-00003F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Rejected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60</xdr:row>
          <xdr:rowOff>137160</xdr:rowOff>
        </xdr:from>
        <xdr:to>
          <xdr:col>10</xdr:col>
          <xdr:colOff>213360</xdr:colOff>
          <xdr:row>62</xdr:row>
          <xdr:rowOff>30480</xdr:rowOff>
        </xdr:to>
        <xdr:sp macro="" textlink="">
          <xdr:nvSpPr>
            <xdr:cNvPr id="986176" name="Check Box 64" hidden="1">
              <a:extLst>
                <a:ext uri="{63B3BB69-23CF-44E3-9099-C40C66FF867C}">
                  <a14:compatExt spid="_x0000_s986176"/>
                </a:ext>
                <a:ext uri="{FF2B5EF4-FFF2-40B4-BE49-F238E27FC236}">
                  <a16:creationId xmlns:a16="http://schemas.microsoft.com/office/drawing/2014/main" id="{00000000-0008-0000-1A00-000040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22</xdr:row>
          <xdr:rowOff>114300</xdr:rowOff>
        </xdr:from>
        <xdr:to>
          <xdr:col>12</xdr:col>
          <xdr:colOff>365760</xdr:colOff>
          <xdr:row>24</xdr:row>
          <xdr:rowOff>45720</xdr:rowOff>
        </xdr:to>
        <xdr:sp macro="" textlink="">
          <xdr:nvSpPr>
            <xdr:cNvPr id="986177" name="Check Box 65" hidden="1">
              <a:extLst>
                <a:ext uri="{63B3BB69-23CF-44E3-9099-C40C66FF867C}">
                  <a14:compatExt spid="_x0000_s986177"/>
                </a:ext>
                <a:ext uri="{FF2B5EF4-FFF2-40B4-BE49-F238E27FC236}">
                  <a16:creationId xmlns:a16="http://schemas.microsoft.com/office/drawing/2014/main" id="{00000000-0008-0000-1A00-000041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198120</xdr:colOff>
          <xdr:row>22</xdr:row>
          <xdr:rowOff>114300</xdr:rowOff>
        </xdr:from>
        <xdr:to>
          <xdr:col>14</xdr:col>
          <xdr:colOff>220980</xdr:colOff>
          <xdr:row>24</xdr:row>
          <xdr:rowOff>45720</xdr:rowOff>
        </xdr:to>
        <xdr:sp macro="" textlink="">
          <xdr:nvSpPr>
            <xdr:cNvPr id="986178" name="Check Box 66" hidden="1">
              <a:extLst>
                <a:ext uri="{63B3BB69-23CF-44E3-9099-C40C66FF867C}">
                  <a14:compatExt spid="_x0000_s986178"/>
                </a:ext>
                <a:ext uri="{FF2B5EF4-FFF2-40B4-BE49-F238E27FC236}">
                  <a16:creationId xmlns:a16="http://schemas.microsoft.com/office/drawing/2014/main" id="{00000000-0008-0000-1A00-000042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22</xdr:row>
          <xdr:rowOff>114300</xdr:rowOff>
        </xdr:from>
        <xdr:to>
          <xdr:col>16</xdr:col>
          <xdr:colOff>76200</xdr:colOff>
          <xdr:row>24</xdr:row>
          <xdr:rowOff>45720</xdr:rowOff>
        </xdr:to>
        <xdr:sp macro="" textlink="">
          <xdr:nvSpPr>
            <xdr:cNvPr id="986179" name="Check Box 67" hidden="1">
              <a:extLst>
                <a:ext uri="{63B3BB69-23CF-44E3-9099-C40C66FF867C}">
                  <a14:compatExt spid="_x0000_s986179"/>
                </a:ext>
                <a:ext uri="{FF2B5EF4-FFF2-40B4-BE49-F238E27FC236}">
                  <a16:creationId xmlns:a16="http://schemas.microsoft.com/office/drawing/2014/main" id="{00000000-0008-0000-1A00-0000430C0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xdr:twoCellAnchor editAs="oneCell">
    <xdr:from>
      <xdr:col>1</xdr:col>
      <xdr:colOff>46593</xdr:colOff>
      <xdr:row>0</xdr:row>
      <xdr:rowOff>95251</xdr:rowOff>
    </xdr:from>
    <xdr:to>
      <xdr:col>5</xdr:col>
      <xdr:colOff>76199</xdr:colOff>
      <xdr:row>0</xdr:row>
      <xdr:rowOff>361951</xdr:rowOff>
    </xdr:to>
    <xdr:pic>
      <xdr:nvPicPr>
        <xdr:cNvPr id="3" name="Picture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418" y="95251"/>
          <a:ext cx="1439306" cy="266700"/>
        </a:xfrm>
        <a:prstGeom prst="rect">
          <a:avLst/>
        </a:prstGeom>
      </xdr:spPr>
    </xdr:pic>
    <xdr:clientData/>
  </xdr:twoCellAnchor>
  <xdr:twoCellAnchor editAs="oneCell">
    <xdr:from>
      <xdr:col>20</xdr:col>
      <xdr:colOff>236220</xdr:colOff>
      <xdr:row>0</xdr:row>
      <xdr:rowOff>38100</xdr:rowOff>
    </xdr:from>
    <xdr:to>
      <xdr:col>22</xdr:col>
      <xdr:colOff>182880</xdr:colOff>
      <xdr:row>0</xdr:row>
      <xdr:rowOff>403860</xdr:rowOff>
    </xdr:to>
    <xdr:pic>
      <xdr:nvPicPr>
        <xdr:cNvPr id="71" name="Graphic 70" descr="House">
          <a:hlinkClick xmlns:r="http://schemas.openxmlformats.org/officeDocument/2006/relationships" r:id="rId2"/>
          <a:extLst>
            <a:ext uri="{FF2B5EF4-FFF2-40B4-BE49-F238E27FC236}">
              <a16:creationId xmlns:a16="http://schemas.microsoft.com/office/drawing/2014/main" id="{00000000-0008-0000-1A00-00004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018020" y="38100"/>
          <a:ext cx="365760" cy="36576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7</xdr:col>
      <xdr:colOff>607282</xdr:colOff>
      <xdr:row>0</xdr:row>
      <xdr:rowOff>45720</xdr:rowOff>
    </xdr:from>
    <xdr:to>
      <xdr:col>8</xdr:col>
      <xdr:colOff>378047</xdr:colOff>
      <xdr:row>0</xdr:row>
      <xdr:rowOff>415456</xdr:rowOff>
    </xdr:to>
    <xdr:pic>
      <xdr:nvPicPr>
        <xdr:cNvPr id="2" name="Graphic 1" descr="House">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259542" y="45720"/>
          <a:ext cx="365760" cy="369736"/>
        </a:xfrm>
        <a:prstGeom prst="rect">
          <a:avLst/>
        </a:prstGeom>
      </xdr:spPr>
    </xdr:pic>
    <xdr:clientData/>
  </xdr:twoCellAnchor>
  <xdr:twoCellAnchor editAs="oneCell">
    <xdr:from>
      <xdr:col>0</xdr:col>
      <xdr:colOff>167640</xdr:colOff>
      <xdr:row>0</xdr:row>
      <xdr:rowOff>121920</xdr:rowOff>
    </xdr:from>
    <xdr:to>
      <xdr:col>0</xdr:col>
      <xdr:colOff>1641460</xdr:colOff>
      <xdr:row>0</xdr:row>
      <xdr:rowOff>384810</xdr:rowOff>
    </xdr:to>
    <xdr:pic>
      <xdr:nvPicPr>
        <xdr:cNvPr id="5" name="Picture 4">
          <a:extLst>
            <a:ext uri="{FF2B5EF4-FFF2-40B4-BE49-F238E27FC236}">
              <a16:creationId xmlns:a16="http://schemas.microsoft.com/office/drawing/2014/main" id="{00000000-0008-0000-1C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7640" y="121920"/>
          <a:ext cx="1469786" cy="27051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522515</xdr:colOff>
      <xdr:row>0</xdr:row>
      <xdr:rowOff>108857</xdr:rowOff>
    </xdr:from>
    <xdr:to>
      <xdr:col>0</xdr:col>
      <xdr:colOff>2015161</xdr:colOff>
      <xdr:row>0</xdr:row>
      <xdr:rowOff>375557</xdr:rowOff>
    </xdr:to>
    <xdr:pic>
      <xdr:nvPicPr>
        <xdr:cNvPr id="7" name="Picture 6">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2515" y="108857"/>
          <a:ext cx="1492646" cy="266700"/>
        </a:xfrm>
        <a:prstGeom prst="rect">
          <a:avLst/>
        </a:prstGeom>
      </xdr:spPr>
    </xdr:pic>
    <xdr:clientData/>
  </xdr:twoCellAnchor>
  <xdr:twoCellAnchor editAs="oneCell">
    <xdr:from>
      <xdr:col>11</xdr:col>
      <xdr:colOff>174172</xdr:colOff>
      <xdr:row>0</xdr:row>
      <xdr:rowOff>76200</xdr:rowOff>
    </xdr:from>
    <xdr:to>
      <xdr:col>11</xdr:col>
      <xdr:colOff>539932</xdr:colOff>
      <xdr:row>0</xdr:row>
      <xdr:rowOff>445936</xdr:rowOff>
    </xdr:to>
    <xdr:pic>
      <xdr:nvPicPr>
        <xdr:cNvPr id="8" name="Graphic 7" descr="House">
          <a:hlinkClick xmlns:r="http://schemas.openxmlformats.org/officeDocument/2006/relationships" r:id="rId2"/>
          <a:extLst>
            <a:ext uri="{FF2B5EF4-FFF2-40B4-BE49-F238E27FC236}">
              <a16:creationId xmlns:a16="http://schemas.microsoft.com/office/drawing/2014/main" id="{00000000-0008-0000-1D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888686" y="76200"/>
          <a:ext cx="365760" cy="36973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91440</xdr:colOff>
      <xdr:row>0</xdr:row>
      <xdr:rowOff>106680</xdr:rowOff>
    </xdr:from>
    <xdr:to>
      <xdr:col>3</xdr:col>
      <xdr:colOff>799226</xdr:colOff>
      <xdr:row>0</xdr:row>
      <xdr:rowOff>415290</xdr:rowOff>
    </xdr:to>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 y="106680"/>
          <a:ext cx="1469786" cy="304800"/>
        </a:xfrm>
        <a:prstGeom prst="rect">
          <a:avLst/>
        </a:prstGeom>
      </xdr:spPr>
    </xdr:pic>
    <xdr:clientData/>
  </xdr:twoCellAnchor>
  <xdr:twoCellAnchor editAs="oneCell">
    <xdr:from>
      <xdr:col>8</xdr:col>
      <xdr:colOff>38100</xdr:colOff>
      <xdr:row>0</xdr:row>
      <xdr:rowOff>38100</xdr:rowOff>
    </xdr:from>
    <xdr:to>
      <xdr:col>8</xdr:col>
      <xdr:colOff>415290</xdr:colOff>
      <xdr:row>0</xdr:row>
      <xdr:rowOff>491490</xdr:rowOff>
    </xdr:to>
    <xdr:pic>
      <xdr:nvPicPr>
        <xdr:cNvPr id="3" name="Graphic 2" descr="House">
          <a:hlinkClick xmlns:r="http://schemas.openxmlformats.org/officeDocument/2006/relationships" r:id="rId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581900" y="38100"/>
          <a:ext cx="365760" cy="426720"/>
        </a:xfrm>
        <a:prstGeom prst="rect">
          <a:avLst/>
        </a:prstGeom>
      </xdr:spPr>
    </xdr:pic>
    <xdr:clientData/>
  </xdr:twoCellAnchor>
  <xdr:twoCellAnchor editAs="oneCell">
    <xdr:from>
      <xdr:col>4</xdr:col>
      <xdr:colOff>0</xdr:colOff>
      <xdr:row>7</xdr:row>
      <xdr:rowOff>0</xdr:rowOff>
    </xdr:from>
    <xdr:to>
      <xdr:col>4</xdr:col>
      <xdr:colOff>228600</xdr:colOff>
      <xdr:row>7</xdr:row>
      <xdr:rowOff>156633</xdr:rowOff>
    </xdr:to>
    <xdr:sp macro="" textlink="">
      <xdr:nvSpPr>
        <xdr:cNvPr id="1019905" name="AutoShape 1" descr="https://admsprod.allegion.com/Windchill/wt/clients/images/wvs/thumbnailnav.png">
          <a:extLst>
            <a:ext uri="{FF2B5EF4-FFF2-40B4-BE49-F238E27FC236}">
              <a16:creationId xmlns:a16="http://schemas.microsoft.com/office/drawing/2014/main" id="{00000000-0008-0000-1E00-000001900F00}"/>
            </a:ext>
          </a:extLst>
        </xdr:cNvPr>
        <xdr:cNvSpPr>
          <a:spLocks noChangeAspect="1" noChangeArrowheads="1"/>
        </xdr:cNvSpPr>
      </xdr:nvSpPr>
      <xdr:spPr bwMode="auto">
        <a:xfrm>
          <a:off x="3533775" y="2695575"/>
          <a:ext cx="2286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156211</xdr:colOff>
      <xdr:row>0</xdr:row>
      <xdr:rowOff>100965</xdr:rowOff>
    </xdr:from>
    <xdr:to>
      <xdr:col>2</xdr:col>
      <xdr:colOff>400051</xdr:colOff>
      <xdr:row>0</xdr:row>
      <xdr:rowOff>373159</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211" y="100965"/>
          <a:ext cx="1463040" cy="272194"/>
        </a:xfrm>
        <a:prstGeom prst="rect">
          <a:avLst/>
        </a:prstGeom>
      </xdr:spPr>
    </xdr:pic>
    <xdr:clientData/>
  </xdr:twoCellAnchor>
  <xdr:twoCellAnchor editAs="oneCell">
    <xdr:from>
      <xdr:col>12</xdr:col>
      <xdr:colOff>144779</xdr:colOff>
      <xdr:row>0</xdr:row>
      <xdr:rowOff>53341</xdr:rowOff>
    </xdr:from>
    <xdr:to>
      <xdr:col>12</xdr:col>
      <xdr:colOff>521433</xdr:colOff>
      <xdr:row>0</xdr:row>
      <xdr:rowOff>419101</xdr:rowOff>
    </xdr:to>
    <xdr:pic>
      <xdr:nvPicPr>
        <xdr:cNvPr id="5" name="Graphic 4" descr="House">
          <a:hlinkClick xmlns:r="http://schemas.openxmlformats.org/officeDocument/2006/relationships" r:id="rId2"/>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459979" y="53341"/>
          <a:ext cx="376654" cy="36576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127566</xdr:colOff>
      <xdr:row>0</xdr:row>
      <xdr:rowOff>93357</xdr:rowOff>
    </xdr:from>
    <xdr:to>
      <xdr:col>0</xdr:col>
      <xdr:colOff>1626894</xdr:colOff>
      <xdr:row>0</xdr:row>
      <xdr:rowOff>416187</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566" y="93357"/>
          <a:ext cx="1501233" cy="322830"/>
        </a:xfrm>
        <a:prstGeom prst="rect">
          <a:avLst/>
        </a:prstGeom>
      </xdr:spPr>
    </xdr:pic>
    <xdr:clientData/>
  </xdr:twoCellAnchor>
  <xdr:twoCellAnchor editAs="oneCell">
    <xdr:from>
      <xdr:col>10</xdr:col>
      <xdr:colOff>1889760</xdr:colOff>
      <xdr:row>0</xdr:row>
      <xdr:rowOff>0</xdr:rowOff>
    </xdr:from>
    <xdr:to>
      <xdr:col>10</xdr:col>
      <xdr:colOff>2396838</xdr:colOff>
      <xdr:row>0</xdr:row>
      <xdr:rowOff>458131</xdr:rowOff>
    </xdr:to>
    <xdr:pic>
      <xdr:nvPicPr>
        <xdr:cNvPr id="3" name="Graphic 2" descr="House">
          <a:hlinkClick xmlns:r="http://schemas.openxmlformats.org/officeDocument/2006/relationships" r:id="rId2"/>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5165396" y="0"/>
          <a:ext cx="507078" cy="45813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2971800</xdr:colOff>
          <xdr:row>1</xdr:row>
          <xdr:rowOff>144780</xdr:rowOff>
        </xdr:from>
        <xdr:to>
          <xdr:col>10</xdr:col>
          <xdr:colOff>3886200</xdr:colOff>
          <xdr:row>3</xdr:row>
          <xdr:rowOff>365760</xdr:rowOff>
        </xdr:to>
        <xdr:sp macro="" textlink="">
          <xdr:nvSpPr>
            <xdr:cNvPr id="1015814" name="Object 6" hidden="1">
              <a:extLst>
                <a:ext uri="{63B3BB69-23CF-44E3-9099-C40C66FF867C}">
                  <a14:compatExt spid="_x0000_s1015814"/>
                </a:ext>
                <a:ext uri="{FF2B5EF4-FFF2-40B4-BE49-F238E27FC236}">
                  <a16:creationId xmlns:a16="http://schemas.microsoft.com/office/drawing/2014/main" id="{00000000-0008-0000-1F00-000006800F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1.xml><?xml version="1.0" encoding="utf-8"?>
<xdr:wsDr xmlns:xdr="http://schemas.openxmlformats.org/drawingml/2006/spreadsheetDrawing" xmlns:a="http://schemas.openxmlformats.org/drawingml/2006/main">
  <xdr:twoCellAnchor editAs="oneCell">
    <xdr:from>
      <xdr:col>0</xdr:col>
      <xdr:colOff>628650</xdr:colOff>
      <xdr:row>0</xdr:row>
      <xdr:rowOff>76200</xdr:rowOff>
    </xdr:from>
    <xdr:to>
      <xdr:col>1</xdr:col>
      <xdr:colOff>455215</xdr:colOff>
      <xdr:row>0</xdr:row>
      <xdr:rowOff>399030</xdr:rowOff>
    </xdr:to>
    <xdr:pic>
      <xdr:nvPicPr>
        <xdr:cNvPr id="4" name="Picture 3">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76200"/>
          <a:ext cx="1505686" cy="322830"/>
        </a:xfrm>
        <a:prstGeom prst="rect">
          <a:avLst/>
        </a:prstGeom>
      </xdr:spPr>
    </xdr:pic>
    <xdr:clientData/>
  </xdr:twoCellAnchor>
  <xdr:twoCellAnchor editAs="oneCell">
    <xdr:from>
      <xdr:col>10</xdr:col>
      <xdr:colOff>1814945</xdr:colOff>
      <xdr:row>0</xdr:row>
      <xdr:rowOff>41564</xdr:rowOff>
    </xdr:from>
    <xdr:to>
      <xdr:col>10</xdr:col>
      <xdr:colOff>2322023</xdr:colOff>
      <xdr:row>1</xdr:row>
      <xdr:rowOff>931</xdr:rowOff>
    </xdr:to>
    <xdr:pic>
      <xdr:nvPicPr>
        <xdr:cNvPr id="5" name="Graphic 4" descr="House">
          <a:hlinkClick xmlns:r="http://schemas.openxmlformats.org/officeDocument/2006/relationships" r:id="rId2"/>
          <a:extLst>
            <a:ext uri="{FF2B5EF4-FFF2-40B4-BE49-F238E27FC236}">
              <a16:creationId xmlns:a16="http://schemas.microsoft.com/office/drawing/2014/main" id="{00000000-0008-0000-2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4952036" y="41564"/>
          <a:ext cx="507078" cy="45813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10</xdr:col>
      <xdr:colOff>85725</xdr:colOff>
      <xdr:row>0</xdr:row>
      <xdr:rowOff>0</xdr:rowOff>
    </xdr:from>
    <xdr:to>
      <xdr:col>10</xdr:col>
      <xdr:colOff>466725</xdr:colOff>
      <xdr:row>0</xdr:row>
      <xdr:rowOff>453390</xdr:rowOff>
    </xdr:to>
    <xdr:pic>
      <xdr:nvPicPr>
        <xdr:cNvPr id="2" name="Graphic 1" descr="House">
          <a:hlinkClick xmlns:r="http://schemas.openxmlformats.org/officeDocument/2006/relationships" r:id="rId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944725" y="0"/>
          <a:ext cx="377190" cy="453390"/>
        </a:xfrm>
        <a:prstGeom prst="rect">
          <a:avLst/>
        </a:prstGeom>
      </xdr:spPr>
    </xdr:pic>
    <xdr:clientData/>
  </xdr:twoCellAnchor>
  <xdr:twoCellAnchor editAs="oneCell">
    <xdr:from>
      <xdr:col>0</xdr:col>
      <xdr:colOff>100965</xdr:colOff>
      <xdr:row>0</xdr:row>
      <xdr:rowOff>83820</xdr:rowOff>
    </xdr:from>
    <xdr:to>
      <xdr:col>1</xdr:col>
      <xdr:colOff>529683</xdr:colOff>
      <xdr:row>0</xdr:row>
      <xdr:rowOff>416175</xdr:rowOff>
    </xdr:to>
    <xdr:pic>
      <xdr:nvPicPr>
        <xdr:cNvPr id="3" name="Picture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965" y="83820"/>
          <a:ext cx="1505043" cy="33235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180975</xdr:colOff>
      <xdr:row>0</xdr:row>
      <xdr:rowOff>95250</xdr:rowOff>
    </xdr:from>
    <xdr:to>
      <xdr:col>1</xdr:col>
      <xdr:colOff>808751</xdr:colOff>
      <xdr:row>0</xdr:row>
      <xdr:rowOff>381000</xdr:rowOff>
    </xdr:to>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95250"/>
          <a:ext cx="1475501" cy="285750"/>
        </a:xfrm>
        <a:prstGeom prst="rect">
          <a:avLst/>
        </a:prstGeom>
      </xdr:spPr>
    </xdr:pic>
    <xdr:clientData/>
  </xdr:twoCellAnchor>
  <xdr:twoCellAnchor editAs="oneCell">
    <xdr:from>
      <xdr:col>9</xdr:col>
      <xdr:colOff>1126864</xdr:colOff>
      <xdr:row>0</xdr:row>
      <xdr:rowOff>17931</xdr:rowOff>
    </xdr:from>
    <xdr:to>
      <xdr:col>9</xdr:col>
      <xdr:colOff>1515484</xdr:colOff>
      <xdr:row>0</xdr:row>
      <xdr:rowOff>437031</xdr:rowOff>
    </xdr:to>
    <xdr:pic>
      <xdr:nvPicPr>
        <xdr:cNvPr id="3" name="Graphic 2" descr="House">
          <a:hlinkClick xmlns:r="http://schemas.openxmlformats.org/officeDocument/2006/relationships" r:id="rId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494111" y="17931"/>
          <a:ext cx="388620" cy="419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335280</xdr:colOff>
          <xdr:row>2</xdr:row>
          <xdr:rowOff>45720</xdr:rowOff>
        </xdr:from>
        <xdr:to>
          <xdr:col>9</xdr:col>
          <xdr:colOff>1249680</xdr:colOff>
          <xdr:row>4</xdr:row>
          <xdr:rowOff>160020</xdr:rowOff>
        </xdr:to>
        <xdr:sp macro="" textlink="">
          <xdr:nvSpPr>
            <xdr:cNvPr id="1016834" name="Object 2" hidden="1">
              <a:extLst>
                <a:ext uri="{63B3BB69-23CF-44E3-9099-C40C66FF867C}">
                  <a14:compatExt spid="_x0000_s1016834"/>
                </a:ext>
                <a:ext uri="{FF2B5EF4-FFF2-40B4-BE49-F238E27FC236}">
                  <a16:creationId xmlns:a16="http://schemas.microsoft.com/office/drawing/2014/main" id="{00000000-0008-0000-2200-000002840F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4.xml><?xml version="1.0" encoding="utf-8"?>
<xdr:wsDr xmlns:xdr="http://schemas.openxmlformats.org/drawingml/2006/spreadsheetDrawing" xmlns:a="http://schemas.openxmlformats.org/drawingml/2006/main">
  <xdr:twoCellAnchor editAs="oneCell">
    <xdr:from>
      <xdr:col>0</xdr:col>
      <xdr:colOff>312420</xdr:colOff>
      <xdr:row>0</xdr:row>
      <xdr:rowOff>106680</xdr:rowOff>
    </xdr:from>
    <xdr:to>
      <xdr:col>1</xdr:col>
      <xdr:colOff>936386</xdr:colOff>
      <xdr:row>0</xdr:row>
      <xdr:rowOff>396240</xdr:rowOff>
    </xdr:to>
    <xdr:pic>
      <xdr:nvPicPr>
        <xdr:cNvPr id="4" name="Picture 3">
          <a:extLst>
            <a:ext uri="{FF2B5EF4-FFF2-40B4-BE49-F238E27FC236}">
              <a16:creationId xmlns:a16="http://schemas.microsoft.com/office/drawing/2014/main" id="{00000000-0008-0000-2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420" y="106680"/>
          <a:ext cx="1469786" cy="289560"/>
        </a:xfrm>
        <a:prstGeom prst="rect">
          <a:avLst/>
        </a:prstGeom>
      </xdr:spPr>
    </xdr:pic>
    <xdr:clientData/>
  </xdr:twoCellAnchor>
  <xdr:twoCellAnchor editAs="oneCell">
    <xdr:from>
      <xdr:col>9</xdr:col>
      <xdr:colOff>15240</xdr:colOff>
      <xdr:row>0</xdr:row>
      <xdr:rowOff>7621</xdr:rowOff>
    </xdr:from>
    <xdr:to>
      <xdr:col>9</xdr:col>
      <xdr:colOff>403860</xdr:colOff>
      <xdr:row>0</xdr:row>
      <xdr:rowOff>434341</xdr:rowOff>
    </xdr:to>
    <xdr:pic>
      <xdr:nvPicPr>
        <xdr:cNvPr id="5" name="Graphic 4" descr="House">
          <a:hlinkClick xmlns:r="http://schemas.openxmlformats.org/officeDocument/2006/relationships" r:id="rId2"/>
          <a:extLst>
            <a:ext uri="{FF2B5EF4-FFF2-40B4-BE49-F238E27FC236}">
              <a16:creationId xmlns:a16="http://schemas.microsoft.com/office/drawing/2014/main" id="{00000000-0008-0000-23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745980" y="7621"/>
          <a:ext cx="388620" cy="42672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7</xdr:col>
      <xdr:colOff>803414</xdr:colOff>
      <xdr:row>0</xdr:row>
      <xdr:rowOff>16566</xdr:rowOff>
    </xdr:from>
    <xdr:to>
      <xdr:col>7</xdr:col>
      <xdr:colOff>1180604</xdr:colOff>
      <xdr:row>0</xdr:row>
      <xdr:rowOff>473766</xdr:rowOff>
    </xdr:to>
    <xdr:pic>
      <xdr:nvPicPr>
        <xdr:cNvPr id="2" name="Graphic 1" descr="House">
          <a:hlinkClick xmlns:r="http://schemas.openxmlformats.org/officeDocument/2006/relationships" r:id="rId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897718" y="16566"/>
          <a:ext cx="377190" cy="453390"/>
        </a:xfrm>
        <a:prstGeom prst="rect">
          <a:avLst/>
        </a:prstGeom>
      </xdr:spPr>
    </xdr:pic>
    <xdr:clientData/>
  </xdr:twoCellAnchor>
  <xdr:twoCellAnchor editAs="oneCell">
    <xdr:from>
      <xdr:col>0</xdr:col>
      <xdr:colOff>66675</xdr:colOff>
      <xdr:row>0</xdr:row>
      <xdr:rowOff>76200</xdr:rowOff>
    </xdr:from>
    <xdr:to>
      <xdr:col>2</xdr:col>
      <xdr:colOff>924018</xdr:colOff>
      <xdr:row>0</xdr:row>
      <xdr:rowOff>397125</xdr:rowOff>
    </xdr:to>
    <xdr:pic>
      <xdr:nvPicPr>
        <xdr:cNvPr id="3" name="Picture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675" y="76200"/>
          <a:ext cx="1505043" cy="32092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5</xdr:col>
      <xdr:colOff>400050</xdr:colOff>
      <xdr:row>0</xdr:row>
      <xdr:rowOff>0</xdr:rowOff>
    </xdr:from>
    <xdr:to>
      <xdr:col>6</xdr:col>
      <xdr:colOff>161925</xdr:colOff>
      <xdr:row>0</xdr:row>
      <xdr:rowOff>453390</xdr:rowOff>
    </xdr:to>
    <xdr:pic>
      <xdr:nvPicPr>
        <xdr:cNvPr id="2" name="Graphic 1" descr="House">
          <a:hlinkClick xmlns:r="http://schemas.openxmlformats.org/officeDocument/2006/relationships" r:id="rId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572875" y="0"/>
          <a:ext cx="377190" cy="453390"/>
        </a:xfrm>
        <a:prstGeom prst="rect">
          <a:avLst/>
        </a:prstGeom>
      </xdr:spPr>
    </xdr:pic>
    <xdr:clientData/>
  </xdr:twoCellAnchor>
  <xdr:twoCellAnchor editAs="oneCell">
    <xdr:from>
      <xdr:col>0</xdr:col>
      <xdr:colOff>85725</xdr:colOff>
      <xdr:row>0</xdr:row>
      <xdr:rowOff>85725</xdr:rowOff>
    </xdr:from>
    <xdr:to>
      <xdr:col>2</xdr:col>
      <xdr:colOff>725898</xdr:colOff>
      <xdr:row>0</xdr:row>
      <xdr:rowOff>410460</xdr:rowOff>
    </xdr:to>
    <xdr:pic>
      <xdr:nvPicPr>
        <xdr:cNvPr id="3" name="Picture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725" y="85725"/>
          <a:ext cx="1506948" cy="3247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49528</xdr:colOff>
      <xdr:row>0</xdr:row>
      <xdr:rowOff>83820</xdr:rowOff>
    </xdr:from>
    <xdr:to>
      <xdr:col>12</xdr:col>
      <xdr:colOff>426182</xdr:colOff>
      <xdr:row>0</xdr:row>
      <xdr:rowOff>449580</xdr:rowOff>
    </xdr:to>
    <xdr:pic>
      <xdr:nvPicPr>
        <xdr:cNvPr id="6" name="Graphic 5" descr="House">
          <a:hlinkClick xmlns:r="http://schemas.openxmlformats.org/officeDocument/2006/relationships" r:id="rId1"/>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364728" y="83820"/>
          <a:ext cx="376654" cy="365760"/>
        </a:xfrm>
        <a:prstGeom prst="rect">
          <a:avLst/>
        </a:prstGeom>
      </xdr:spPr>
    </xdr:pic>
    <xdr:clientData/>
  </xdr:twoCellAnchor>
  <xdr:twoCellAnchor editAs="oneCell">
    <xdr:from>
      <xdr:col>0</xdr:col>
      <xdr:colOff>190500</xdr:colOff>
      <xdr:row>0</xdr:row>
      <xdr:rowOff>106680</xdr:rowOff>
    </xdr:from>
    <xdr:to>
      <xdr:col>2</xdr:col>
      <xdr:colOff>311075</xdr:colOff>
      <xdr:row>0</xdr:row>
      <xdr:rowOff>378874</xdr:rowOff>
    </xdr:to>
    <xdr:pic>
      <xdr:nvPicPr>
        <xdr:cNvPr id="13" name="Pictur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0500" y="106680"/>
          <a:ext cx="1463040" cy="2721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167640</xdr:colOff>
      <xdr:row>0</xdr:row>
      <xdr:rowOff>106680</xdr:rowOff>
    </xdr:from>
    <xdr:to>
      <xdr:col>2</xdr:col>
      <xdr:colOff>333039</xdr:colOff>
      <xdr:row>0</xdr:row>
      <xdr:rowOff>378874</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106680"/>
          <a:ext cx="1463040" cy="272194"/>
        </a:xfrm>
        <a:prstGeom prst="rect">
          <a:avLst/>
        </a:prstGeom>
      </xdr:spPr>
    </xdr:pic>
    <xdr:clientData/>
  </xdr:twoCellAnchor>
  <xdr:twoCellAnchor editAs="oneCell">
    <xdr:from>
      <xdr:col>12</xdr:col>
      <xdr:colOff>91440</xdr:colOff>
      <xdr:row>0</xdr:row>
      <xdr:rowOff>45720</xdr:rowOff>
    </xdr:from>
    <xdr:to>
      <xdr:col>12</xdr:col>
      <xdr:colOff>468094</xdr:colOff>
      <xdr:row>0</xdr:row>
      <xdr:rowOff>411480</xdr:rowOff>
    </xdr:to>
    <xdr:pic>
      <xdr:nvPicPr>
        <xdr:cNvPr id="6" name="Graphic 5" descr="House">
          <a:hlinkClick xmlns:r="http://schemas.openxmlformats.org/officeDocument/2006/relationships" r:id="rId2"/>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406640" y="45720"/>
          <a:ext cx="376654" cy="3657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295275</xdr:colOff>
      <xdr:row>0</xdr:row>
      <xdr:rowOff>57150</xdr:rowOff>
    </xdr:from>
    <xdr:to>
      <xdr:col>2</xdr:col>
      <xdr:colOff>896381</xdr:colOff>
      <xdr:row>0</xdr:row>
      <xdr:rowOff>323850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57150"/>
          <a:ext cx="1439306" cy="266700"/>
        </a:xfrm>
        <a:prstGeom prst="rect">
          <a:avLst/>
        </a:prstGeom>
      </xdr:spPr>
    </xdr:pic>
    <xdr:clientData/>
  </xdr:twoCellAnchor>
  <xdr:twoCellAnchor editAs="oneCell">
    <xdr:from>
      <xdr:col>20</xdr:col>
      <xdr:colOff>161364</xdr:colOff>
      <xdr:row>0</xdr:row>
      <xdr:rowOff>0</xdr:rowOff>
    </xdr:from>
    <xdr:to>
      <xdr:col>20</xdr:col>
      <xdr:colOff>527124</xdr:colOff>
      <xdr:row>0</xdr:row>
      <xdr:rowOff>365760</xdr:rowOff>
    </xdr:to>
    <xdr:pic>
      <xdr:nvPicPr>
        <xdr:cNvPr id="3" name="Graphic 2" descr="House">
          <a:hlinkClick xmlns:r="http://schemas.openxmlformats.org/officeDocument/2006/relationships" r:id="rId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006917" y="0"/>
          <a:ext cx="365760" cy="3657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656262</xdr:colOff>
      <xdr:row>11</xdr:row>
      <xdr:rowOff>34924</xdr:rowOff>
    </xdr:from>
    <xdr:to>
      <xdr:col>11</xdr:col>
      <xdr:colOff>84988</xdr:colOff>
      <xdr:row>11</xdr:row>
      <xdr:rowOff>185038</xdr:rowOff>
    </xdr:to>
    <xdr:sp macro="" textlink="">
      <xdr:nvSpPr>
        <xdr:cNvPr id="2" name="Isosceles Triangle 1">
          <a:extLst>
            <a:ext uri="{FF2B5EF4-FFF2-40B4-BE49-F238E27FC236}">
              <a16:creationId xmlns:a16="http://schemas.microsoft.com/office/drawing/2014/main" id="{00000000-0008-0000-0700-000002000000}"/>
            </a:ext>
          </a:extLst>
        </xdr:cNvPr>
        <xdr:cNvSpPr>
          <a:spLocks noChangeAspect="1"/>
        </xdr:cNvSpPr>
      </xdr:nvSpPr>
      <xdr:spPr>
        <a:xfrm flipV="1">
          <a:off x="7800012" y="3511549"/>
          <a:ext cx="143101" cy="150114"/>
        </a:xfrm>
        <a:prstGeom prst="triangle">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7</xdr:col>
      <xdr:colOff>658095</xdr:colOff>
      <xdr:row>11</xdr:row>
      <xdr:rowOff>23266</xdr:rowOff>
    </xdr:from>
    <xdr:to>
      <xdr:col>8</xdr:col>
      <xdr:colOff>75850</xdr:colOff>
      <xdr:row>11</xdr:row>
      <xdr:rowOff>182905</xdr:rowOff>
    </xdr:to>
    <xdr:sp macro="" textlink="">
      <xdr:nvSpPr>
        <xdr:cNvPr id="3" name="Rectangle 2">
          <a:extLst>
            <a:ext uri="{FF2B5EF4-FFF2-40B4-BE49-F238E27FC236}">
              <a16:creationId xmlns:a16="http://schemas.microsoft.com/office/drawing/2014/main" id="{00000000-0008-0000-0700-000003000000}"/>
            </a:ext>
          </a:extLst>
        </xdr:cNvPr>
        <xdr:cNvSpPr>
          <a:spLocks noChangeAspect="1"/>
        </xdr:cNvSpPr>
      </xdr:nvSpPr>
      <xdr:spPr>
        <a:xfrm>
          <a:off x="5673471" y="2353941"/>
          <a:ext cx="134237" cy="159639"/>
        </a:xfrm>
        <a:prstGeom prst="rect">
          <a:avLst/>
        </a:prstGeom>
        <a:solidFill>
          <a:srgbClr val="0000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xdr:col>
      <xdr:colOff>666032</xdr:colOff>
      <xdr:row>11</xdr:row>
      <xdr:rowOff>35360</xdr:rowOff>
    </xdr:from>
    <xdr:to>
      <xdr:col>5</xdr:col>
      <xdr:colOff>75862</xdr:colOff>
      <xdr:row>11</xdr:row>
      <xdr:rowOff>182807</xdr:rowOff>
    </xdr:to>
    <xdr:sp macro="" textlink="">
      <xdr:nvSpPr>
        <xdr:cNvPr id="4" name="Right Arrow 3">
          <a:extLst>
            <a:ext uri="{FF2B5EF4-FFF2-40B4-BE49-F238E27FC236}">
              <a16:creationId xmlns:a16="http://schemas.microsoft.com/office/drawing/2014/main" id="{00000000-0008-0000-0700-000004000000}"/>
            </a:ext>
          </a:extLst>
        </xdr:cNvPr>
        <xdr:cNvSpPr>
          <a:spLocks noChangeAspect="1"/>
        </xdr:cNvSpPr>
      </xdr:nvSpPr>
      <xdr:spPr>
        <a:xfrm>
          <a:off x="3531961" y="2366035"/>
          <a:ext cx="126313" cy="147447"/>
        </a:xfrm>
        <a:prstGeom prst="rightArrow">
          <a:avLst/>
        </a:prstGeom>
        <a:solidFill>
          <a:srgbClr val="FFC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xdr:col>
      <xdr:colOff>647526</xdr:colOff>
      <xdr:row>11</xdr:row>
      <xdr:rowOff>23018</xdr:rowOff>
    </xdr:from>
    <xdr:to>
      <xdr:col>2</xdr:col>
      <xdr:colOff>79019</xdr:colOff>
      <xdr:row>11</xdr:row>
      <xdr:rowOff>192666</xdr:rowOff>
    </xdr:to>
    <xdr:sp macro="" textlink="">
      <xdr:nvSpPr>
        <xdr:cNvPr id="5" name="Oval 4">
          <a:extLst>
            <a:ext uri="{FF2B5EF4-FFF2-40B4-BE49-F238E27FC236}">
              <a16:creationId xmlns:a16="http://schemas.microsoft.com/office/drawing/2014/main" id="{00000000-0008-0000-0700-000005000000}"/>
            </a:ext>
          </a:extLst>
        </xdr:cNvPr>
        <xdr:cNvSpPr>
          <a:spLocks noChangeAspect="1"/>
        </xdr:cNvSpPr>
      </xdr:nvSpPr>
      <xdr:spPr>
        <a:xfrm>
          <a:off x="1361901" y="3499643"/>
          <a:ext cx="145868" cy="169648"/>
        </a:xfrm>
        <a:prstGeom prst="ellipse">
          <a:avLst/>
        </a:prstGeom>
        <a:solidFill>
          <a:srgbClr val="00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editAs="oneCell">
    <xdr:from>
      <xdr:col>0</xdr:col>
      <xdr:colOff>171450</xdr:colOff>
      <xdr:row>0</xdr:row>
      <xdr:rowOff>85725</xdr:rowOff>
    </xdr:from>
    <xdr:to>
      <xdr:col>2</xdr:col>
      <xdr:colOff>182006</xdr:colOff>
      <xdr:row>0</xdr:row>
      <xdr:rowOff>352425</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85725"/>
          <a:ext cx="1439306" cy="266700"/>
        </a:xfrm>
        <a:prstGeom prst="rect">
          <a:avLst/>
        </a:prstGeom>
      </xdr:spPr>
    </xdr:pic>
    <xdr:clientData/>
  </xdr:twoCellAnchor>
  <xdr:twoCellAnchor editAs="oneCell">
    <xdr:from>
      <xdr:col>12</xdr:col>
      <xdr:colOff>259080</xdr:colOff>
      <xdr:row>0</xdr:row>
      <xdr:rowOff>38100</xdr:rowOff>
    </xdr:from>
    <xdr:to>
      <xdr:col>12</xdr:col>
      <xdr:colOff>624840</xdr:colOff>
      <xdr:row>0</xdr:row>
      <xdr:rowOff>403860</xdr:rowOff>
    </xdr:to>
    <xdr:pic>
      <xdr:nvPicPr>
        <xdr:cNvPr id="7" name="Graphic 6" descr="House">
          <a:hlinkClick xmlns:r="http://schemas.openxmlformats.org/officeDocument/2006/relationships" r:id="rId2"/>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037320" y="38100"/>
          <a:ext cx="365760" cy="3657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295275</xdr:colOff>
      <xdr:row>0</xdr:row>
      <xdr:rowOff>57150</xdr:rowOff>
    </xdr:from>
    <xdr:to>
      <xdr:col>2</xdr:col>
      <xdr:colOff>896381</xdr:colOff>
      <xdr:row>0</xdr:row>
      <xdr:rowOff>323850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57150"/>
          <a:ext cx="1439306" cy="266700"/>
        </a:xfrm>
        <a:prstGeom prst="rect">
          <a:avLst/>
        </a:prstGeom>
      </xdr:spPr>
    </xdr:pic>
    <xdr:clientData/>
  </xdr:twoCellAnchor>
  <xdr:twoCellAnchor editAs="oneCell">
    <xdr:from>
      <xdr:col>20</xdr:col>
      <xdr:colOff>174172</xdr:colOff>
      <xdr:row>0</xdr:row>
      <xdr:rowOff>10886</xdr:rowOff>
    </xdr:from>
    <xdr:to>
      <xdr:col>20</xdr:col>
      <xdr:colOff>539932</xdr:colOff>
      <xdr:row>0</xdr:row>
      <xdr:rowOff>376646</xdr:rowOff>
    </xdr:to>
    <xdr:pic>
      <xdr:nvPicPr>
        <xdr:cNvPr id="3" name="Graphic 2" descr="House">
          <a:hlinkClick xmlns:r="http://schemas.openxmlformats.org/officeDocument/2006/relationships" r:id="rId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5022286" y="10886"/>
          <a:ext cx="365760" cy="3657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219074</xdr:colOff>
      <xdr:row>0</xdr:row>
      <xdr:rowOff>47625</xdr:rowOff>
    </xdr:from>
    <xdr:to>
      <xdr:col>1</xdr:col>
      <xdr:colOff>776394</xdr:colOff>
      <xdr:row>0</xdr:row>
      <xdr:rowOff>321945</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4" y="47625"/>
          <a:ext cx="1509820" cy="274320"/>
        </a:xfrm>
        <a:prstGeom prst="rect">
          <a:avLst/>
        </a:prstGeom>
      </xdr:spPr>
    </xdr:pic>
    <xdr:clientData/>
  </xdr:twoCellAnchor>
  <xdr:twoCellAnchor editAs="oneCell">
    <xdr:from>
      <xdr:col>13</xdr:col>
      <xdr:colOff>807720</xdr:colOff>
      <xdr:row>0</xdr:row>
      <xdr:rowOff>38100</xdr:rowOff>
    </xdr:from>
    <xdr:to>
      <xdr:col>13</xdr:col>
      <xdr:colOff>1173480</xdr:colOff>
      <xdr:row>0</xdr:row>
      <xdr:rowOff>403860</xdr:rowOff>
    </xdr:to>
    <xdr:pic>
      <xdr:nvPicPr>
        <xdr:cNvPr id="3" name="Graphic 2" descr="House">
          <a:hlinkClick xmlns:r="http://schemas.openxmlformats.org/officeDocument/2006/relationships" r:id="rId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550140" y="38100"/>
          <a:ext cx="365760" cy="3657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legion-my.sharepoint.com/WINNT/TEMP/C.Lotus.Notes.Data/AAA%20COA%20W%20JD%20Data%20Input%204-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llegion-my.sharepoint.com/Documents%20and%20Settings/scosway/My%20Documents/Steve/IR/6.%20Masters/EMEIA%20Standards/8D%20Problem%20Solving%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COA"/>
      <sheetName val="Bilateral Example Data Sheet"/>
      <sheetName val="Read Me"/>
      <sheetName val="Atribute Calculator"/>
      <sheetName val="Atribute Sampling Plan"/>
      <sheetName val="Variable Calculator"/>
      <sheetName val="Variable Sampling Plan"/>
      <sheetName val="Ref"/>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D"/>
      <sheetName val="Containment Action Checklist"/>
      <sheetName val="Is Is-Not"/>
      <sheetName val="5 Why"/>
      <sheetName val="5 Why example"/>
      <sheetName val="Bilateral Example Data Sheet"/>
    </sheetNames>
    <sheetDataSet>
      <sheetData sheetId="0"/>
      <sheetData sheetId="1" refreshError="1"/>
      <sheetData sheetId="2" refreshError="1"/>
      <sheetData sheetId="3" refreshError="1"/>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B1CC612-0C4D-426C-BF70-5FA198EB2CF5}" name="ppapLevels" displayName="ppapLevels" ref="F1:J181" totalsRowShown="0" headerRowDxfId="292">
  <autoFilter ref="F1:J181" xr:uid="{27198901-8CD2-4A64-A75C-7510EE2357AB}"/>
  <tableColumns count="5">
    <tableColumn id="5" xr3:uid="{75D06740-A377-4484-886D-C531609E57E4}" name="lookup" dataDxfId="291">
      <calculatedColumnFormula>CONCATENATE(ppapLevels[[#This Row],[Commodity / Product Type]],ppapLevels[[#This Row],[PPAP Reason]])</calculatedColumnFormula>
    </tableColumn>
    <tableColumn id="4" xr3:uid="{1676BB82-B417-40B4-839D-E59EDC9182B4}" name="Commodity / Product Type" dataDxfId="290"/>
    <tableColumn id="1" xr3:uid="{024C816C-09B6-4631-AEC8-F7999193CA65}" name="PPAP Reason"/>
    <tableColumn id="2" xr3:uid="{4065D5B0-2709-4145-9AA5-FAC1E69BE4AB}" name="Suggested PPAP Level "/>
    <tableColumn id="3" xr3:uid="{C27F42EA-3C51-4D2C-94B2-02526764DA2F}" name="Comments"/>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68E3544-3B16-4244-B808-70782621A482}" name="ToolingTable" displayName="ToolingTable" ref="AB3:AC6" totalsRowShown="0">
  <autoFilter ref="AB3:AC6" xr:uid="{006B0DC5-5F4E-419F-B2AF-C58E1650638E}"/>
  <tableColumns count="2">
    <tableColumn id="1" xr3:uid="{17872EA1-1961-4B40-A180-8505E7EFFF9F}" name="Column1" dataDxfId="289"/>
    <tableColumn id="2" xr3:uid="{6EA11EC4-3773-4605-81F9-810D85AF8102}" name="Column2"/>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4" totalsRowShown="0" headerRowDxfId="8" dataDxfId="7">
  <autoFilter ref="A1:A4" xr:uid="{00000000-0009-0000-0100-000001000000}"/>
  <tableColumns count="1">
    <tableColumn id="1" xr3:uid="{00000000-0010-0000-0000-000001000000}" name="Class" dataDxfId="6"/>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C1:C6" totalsRowShown="0" headerRowDxfId="5" dataDxfId="4">
  <autoFilter ref="C1:C6" xr:uid="{00000000-0009-0000-0100-000002000000}"/>
  <tableColumns count="1">
    <tableColumn id="1" xr3:uid="{00000000-0010-0000-0100-000001000000}" name="Type" dataDxfId="3"/>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9F81918-9724-4FB1-A546-CE6A13BF6298}" name="Table5" displayName="Table5" ref="E1:E4" totalsRowShown="0" headerRowDxfId="2" dataDxfId="1">
  <autoFilter ref="E1:E4" xr:uid="{AD64FDA7-5BF2-4949-8E0E-461294E08877}"/>
  <tableColumns count="1">
    <tableColumn id="1" xr3:uid="{12977365-474E-4005-B83F-E3AE8210F581}" name="Activity"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19.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26" Type="http://schemas.openxmlformats.org/officeDocument/2006/relationships/ctrlProp" Target="../ctrlProps/ctrlProp30.xml"/><Relationship Id="rId21" Type="http://schemas.openxmlformats.org/officeDocument/2006/relationships/ctrlProp" Target="../ctrlProps/ctrlProp25.xml"/><Relationship Id="rId34" Type="http://schemas.openxmlformats.org/officeDocument/2006/relationships/ctrlProp" Target="../ctrlProps/ctrlProp38.xml"/><Relationship Id="rId42" Type="http://schemas.openxmlformats.org/officeDocument/2006/relationships/ctrlProp" Target="../ctrlProps/ctrlProp46.xml"/><Relationship Id="rId47" Type="http://schemas.openxmlformats.org/officeDocument/2006/relationships/ctrlProp" Target="../ctrlProps/ctrlProp51.xml"/><Relationship Id="rId50" Type="http://schemas.openxmlformats.org/officeDocument/2006/relationships/ctrlProp" Target="../ctrlProps/ctrlProp54.xml"/><Relationship Id="rId55" Type="http://schemas.openxmlformats.org/officeDocument/2006/relationships/ctrlProp" Target="../ctrlProps/ctrlProp59.xml"/><Relationship Id="rId63" Type="http://schemas.openxmlformats.org/officeDocument/2006/relationships/ctrlProp" Target="../ctrlProps/ctrlProp67.xml"/><Relationship Id="rId68" Type="http://schemas.openxmlformats.org/officeDocument/2006/relationships/comments" Target="../comments3.xml"/><Relationship Id="rId7" Type="http://schemas.openxmlformats.org/officeDocument/2006/relationships/ctrlProp" Target="../ctrlProps/ctrlProp11.xml"/><Relationship Id="rId2" Type="http://schemas.openxmlformats.org/officeDocument/2006/relationships/drawing" Target="../drawings/drawing26.xml"/><Relationship Id="rId16" Type="http://schemas.openxmlformats.org/officeDocument/2006/relationships/ctrlProp" Target="../ctrlProps/ctrlProp20.xml"/><Relationship Id="rId29" Type="http://schemas.openxmlformats.org/officeDocument/2006/relationships/ctrlProp" Target="../ctrlProps/ctrlProp33.xml"/><Relationship Id="rId11" Type="http://schemas.openxmlformats.org/officeDocument/2006/relationships/ctrlProp" Target="../ctrlProps/ctrlProp15.xml"/><Relationship Id="rId24" Type="http://schemas.openxmlformats.org/officeDocument/2006/relationships/ctrlProp" Target="../ctrlProps/ctrlProp28.xml"/><Relationship Id="rId32" Type="http://schemas.openxmlformats.org/officeDocument/2006/relationships/ctrlProp" Target="../ctrlProps/ctrlProp36.xml"/><Relationship Id="rId37" Type="http://schemas.openxmlformats.org/officeDocument/2006/relationships/ctrlProp" Target="../ctrlProps/ctrlProp41.xml"/><Relationship Id="rId40" Type="http://schemas.openxmlformats.org/officeDocument/2006/relationships/ctrlProp" Target="../ctrlProps/ctrlProp44.xml"/><Relationship Id="rId45" Type="http://schemas.openxmlformats.org/officeDocument/2006/relationships/ctrlProp" Target="../ctrlProps/ctrlProp49.xml"/><Relationship Id="rId53" Type="http://schemas.openxmlformats.org/officeDocument/2006/relationships/ctrlProp" Target="../ctrlProps/ctrlProp57.xml"/><Relationship Id="rId58" Type="http://schemas.openxmlformats.org/officeDocument/2006/relationships/ctrlProp" Target="../ctrlProps/ctrlProp62.xml"/><Relationship Id="rId66" Type="http://schemas.openxmlformats.org/officeDocument/2006/relationships/ctrlProp" Target="../ctrlProps/ctrlProp70.xml"/><Relationship Id="rId5" Type="http://schemas.openxmlformats.org/officeDocument/2006/relationships/ctrlProp" Target="../ctrlProps/ctrlProp9.xml"/><Relationship Id="rId61" Type="http://schemas.openxmlformats.org/officeDocument/2006/relationships/ctrlProp" Target="../ctrlProps/ctrlProp65.xml"/><Relationship Id="rId19" Type="http://schemas.openxmlformats.org/officeDocument/2006/relationships/ctrlProp" Target="../ctrlProps/ctrlProp23.xml"/><Relationship Id="rId14" Type="http://schemas.openxmlformats.org/officeDocument/2006/relationships/ctrlProp" Target="../ctrlProps/ctrlProp18.xml"/><Relationship Id="rId22" Type="http://schemas.openxmlformats.org/officeDocument/2006/relationships/ctrlProp" Target="../ctrlProps/ctrlProp26.xml"/><Relationship Id="rId27" Type="http://schemas.openxmlformats.org/officeDocument/2006/relationships/ctrlProp" Target="../ctrlProps/ctrlProp31.xml"/><Relationship Id="rId30" Type="http://schemas.openxmlformats.org/officeDocument/2006/relationships/ctrlProp" Target="../ctrlProps/ctrlProp34.xml"/><Relationship Id="rId35" Type="http://schemas.openxmlformats.org/officeDocument/2006/relationships/ctrlProp" Target="../ctrlProps/ctrlProp39.xml"/><Relationship Id="rId43" Type="http://schemas.openxmlformats.org/officeDocument/2006/relationships/ctrlProp" Target="../ctrlProps/ctrlProp47.xml"/><Relationship Id="rId48" Type="http://schemas.openxmlformats.org/officeDocument/2006/relationships/ctrlProp" Target="../ctrlProps/ctrlProp52.xml"/><Relationship Id="rId56" Type="http://schemas.openxmlformats.org/officeDocument/2006/relationships/ctrlProp" Target="../ctrlProps/ctrlProp60.xml"/><Relationship Id="rId64" Type="http://schemas.openxmlformats.org/officeDocument/2006/relationships/ctrlProp" Target="../ctrlProps/ctrlProp68.xml"/><Relationship Id="rId8" Type="http://schemas.openxmlformats.org/officeDocument/2006/relationships/ctrlProp" Target="../ctrlProps/ctrlProp12.xml"/><Relationship Id="rId51" Type="http://schemas.openxmlformats.org/officeDocument/2006/relationships/ctrlProp" Target="../ctrlProps/ctrlProp55.xml"/><Relationship Id="rId3" Type="http://schemas.openxmlformats.org/officeDocument/2006/relationships/vmlDrawing" Target="../drawings/vmlDrawing4.vml"/><Relationship Id="rId12" Type="http://schemas.openxmlformats.org/officeDocument/2006/relationships/ctrlProp" Target="../ctrlProps/ctrlProp16.xml"/><Relationship Id="rId17" Type="http://schemas.openxmlformats.org/officeDocument/2006/relationships/ctrlProp" Target="../ctrlProps/ctrlProp21.xml"/><Relationship Id="rId25" Type="http://schemas.openxmlformats.org/officeDocument/2006/relationships/ctrlProp" Target="../ctrlProps/ctrlProp29.xml"/><Relationship Id="rId33" Type="http://schemas.openxmlformats.org/officeDocument/2006/relationships/ctrlProp" Target="../ctrlProps/ctrlProp37.xml"/><Relationship Id="rId38" Type="http://schemas.openxmlformats.org/officeDocument/2006/relationships/ctrlProp" Target="../ctrlProps/ctrlProp42.xml"/><Relationship Id="rId46" Type="http://schemas.openxmlformats.org/officeDocument/2006/relationships/ctrlProp" Target="../ctrlProps/ctrlProp50.xml"/><Relationship Id="rId59" Type="http://schemas.openxmlformats.org/officeDocument/2006/relationships/ctrlProp" Target="../ctrlProps/ctrlProp63.xml"/><Relationship Id="rId67" Type="http://schemas.openxmlformats.org/officeDocument/2006/relationships/ctrlProp" Target="../ctrlProps/ctrlProp71.xml"/><Relationship Id="rId20" Type="http://schemas.openxmlformats.org/officeDocument/2006/relationships/ctrlProp" Target="../ctrlProps/ctrlProp24.xml"/><Relationship Id="rId41" Type="http://schemas.openxmlformats.org/officeDocument/2006/relationships/ctrlProp" Target="../ctrlProps/ctrlProp45.xml"/><Relationship Id="rId54" Type="http://schemas.openxmlformats.org/officeDocument/2006/relationships/ctrlProp" Target="../ctrlProps/ctrlProp58.xml"/><Relationship Id="rId62" Type="http://schemas.openxmlformats.org/officeDocument/2006/relationships/ctrlProp" Target="../ctrlProps/ctrlProp66.xml"/><Relationship Id="rId1" Type="http://schemas.openxmlformats.org/officeDocument/2006/relationships/printerSettings" Target="../printerSettings/printerSettings19.bin"/><Relationship Id="rId6" Type="http://schemas.openxmlformats.org/officeDocument/2006/relationships/ctrlProp" Target="../ctrlProps/ctrlProp10.xml"/><Relationship Id="rId15" Type="http://schemas.openxmlformats.org/officeDocument/2006/relationships/ctrlProp" Target="../ctrlProps/ctrlProp19.xml"/><Relationship Id="rId23" Type="http://schemas.openxmlformats.org/officeDocument/2006/relationships/ctrlProp" Target="../ctrlProps/ctrlProp27.xml"/><Relationship Id="rId28" Type="http://schemas.openxmlformats.org/officeDocument/2006/relationships/ctrlProp" Target="../ctrlProps/ctrlProp32.xml"/><Relationship Id="rId36" Type="http://schemas.openxmlformats.org/officeDocument/2006/relationships/ctrlProp" Target="../ctrlProps/ctrlProp40.xml"/><Relationship Id="rId49" Type="http://schemas.openxmlformats.org/officeDocument/2006/relationships/ctrlProp" Target="../ctrlProps/ctrlProp53.xml"/><Relationship Id="rId57" Type="http://schemas.openxmlformats.org/officeDocument/2006/relationships/ctrlProp" Target="../ctrlProps/ctrlProp61.xml"/><Relationship Id="rId10" Type="http://schemas.openxmlformats.org/officeDocument/2006/relationships/ctrlProp" Target="../ctrlProps/ctrlProp14.xml"/><Relationship Id="rId31" Type="http://schemas.openxmlformats.org/officeDocument/2006/relationships/ctrlProp" Target="../ctrlProps/ctrlProp35.xml"/><Relationship Id="rId44" Type="http://schemas.openxmlformats.org/officeDocument/2006/relationships/ctrlProp" Target="../ctrlProps/ctrlProp48.xml"/><Relationship Id="rId52" Type="http://schemas.openxmlformats.org/officeDocument/2006/relationships/ctrlProp" Target="../ctrlProps/ctrlProp56.xml"/><Relationship Id="rId60" Type="http://schemas.openxmlformats.org/officeDocument/2006/relationships/ctrlProp" Target="../ctrlProps/ctrlProp64.xml"/><Relationship Id="rId65" Type="http://schemas.openxmlformats.org/officeDocument/2006/relationships/ctrlProp" Target="../ctrlProps/ctrlProp69.xml"/><Relationship Id="rId4" Type="http://schemas.openxmlformats.org/officeDocument/2006/relationships/ctrlProp" Target="../ctrlProps/ctrlProp8.xml"/><Relationship Id="rId9" Type="http://schemas.openxmlformats.org/officeDocument/2006/relationships/ctrlProp" Target="../ctrlProps/ctrlProp13.xml"/><Relationship Id="rId13" Type="http://schemas.openxmlformats.org/officeDocument/2006/relationships/ctrlProp" Target="../ctrlProps/ctrlProp17.xml"/><Relationship Id="rId18" Type="http://schemas.openxmlformats.org/officeDocument/2006/relationships/ctrlProp" Target="../ctrlProps/ctrlProp22.xml"/><Relationship Id="rId39" Type="http://schemas.openxmlformats.org/officeDocument/2006/relationships/ctrlProp" Target="../ctrlProps/ctrlProp43.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tooling.allegion.com/supplierportal/" TargetMode="External"/><Relationship Id="rId1" Type="http://schemas.openxmlformats.org/officeDocument/2006/relationships/hyperlink" Target="https://www.allegion.com/corp/en/footer/policies/supplier-portal.html" TargetMode="External"/><Relationship Id="rId4"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llegion.com/content/dam/allegion-corp/supplier-portal/GSRM%20November%202019.pdf" TargetMode="External"/><Relationship Id="rId7" Type="http://schemas.openxmlformats.org/officeDocument/2006/relationships/comments" Target="../comments1.xml"/><Relationship Id="rId2" Type="http://schemas.openxmlformats.org/officeDocument/2006/relationships/hyperlink" Target="https://www.allegion.com/corp/en/footer/policies/supplier-portal/supplier-tools.html" TargetMode="External"/><Relationship Id="rId1" Type="http://schemas.openxmlformats.org/officeDocument/2006/relationships/hyperlink" Target="https://www.allegion.com/corp/en/footer/policies/supplier-portal/supplier-tools.html"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2.bin"/><Relationship Id="rId1" Type="http://schemas.openxmlformats.org/officeDocument/2006/relationships/hyperlink" Target="https://www.allegion.com/content/dam/allegion-corp/supplier-portal/MATL_SOP_0013_InboundPackagingSpec.pdf" TargetMode="Externa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0.xml"/><Relationship Id="rId1" Type="http://schemas.openxmlformats.org/officeDocument/2006/relationships/printerSettings" Target="../printerSettings/printerSettings24.bin"/><Relationship Id="rId6" Type="http://schemas.openxmlformats.org/officeDocument/2006/relationships/comments" Target="../comments4.xml"/><Relationship Id="rId5" Type="http://schemas.openxmlformats.org/officeDocument/2006/relationships/image" Target="../media/image17.emf"/><Relationship Id="rId4" Type="http://schemas.openxmlformats.org/officeDocument/2006/relationships/oleObject" Target="../embeddings/oleObject1.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1.xml"/><Relationship Id="rId1" Type="http://schemas.openxmlformats.org/officeDocument/2006/relationships/printerSettings" Target="../printerSettings/printerSettings25.bin"/><Relationship Id="rId4" Type="http://schemas.openxmlformats.org/officeDocument/2006/relationships/comments" Target="../comments5.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3.xml"/><Relationship Id="rId1" Type="http://schemas.openxmlformats.org/officeDocument/2006/relationships/printerSettings" Target="../printerSettings/printerSettings27.bin"/><Relationship Id="rId6" Type="http://schemas.openxmlformats.org/officeDocument/2006/relationships/comments" Target="../comments6.xml"/><Relationship Id="rId5" Type="http://schemas.openxmlformats.org/officeDocument/2006/relationships/image" Target="../media/image18.emf"/><Relationship Id="rId4" Type="http://schemas.openxmlformats.org/officeDocument/2006/relationships/oleObject" Target="../embeddings/oleObject2.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4.xml"/><Relationship Id="rId1" Type="http://schemas.openxmlformats.org/officeDocument/2006/relationships/printerSettings" Target="../printerSettings/printerSettings28.bin"/><Relationship Id="rId4" Type="http://schemas.openxmlformats.org/officeDocument/2006/relationships/comments" Target="../comments7.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86F6B-79FB-419C-BD1F-3ED06BA6C415}">
  <sheetPr codeName="Sheet42"/>
  <dimension ref="A1:AE181"/>
  <sheetViews>
    <sheetView topLeftCell="M1" zoomScale="70" zoomScaleNormal="70" workbookViewId="0">
      <selection activeCell="AC5" sqref="AC5"/>
    </sheetView>
  </sheetViews>
  <sheetFormatPr defaultRowHeight="13.2" x14ac:dyDescent="0.25"/>
  <cols>
    <col min="2" max="2" width="29.44140625" bestFit="1" customWidth="1"/>
    <col min="3" max="3" width="56" customWidth="1"/>
    <col min="4" max="5" width="17.109375" customWidth="1"/>
    <col min="6" max="6" width="36.44140625" bestFit="1" customWidth="1"/>
    <col min="7" max="7" width="34.88671875" bestFit="1" customWidth="1"/>
    <col min="8" max="8" width="18.33203125" customWidth="1"/>
    <col min="20" max="20" width="33.44140625" bestFit="1" customWidth="1"/>
    <col min="21" max="25" width="2" bestFit="1" customWidth="1"/>
    <col min="26" max="26" width="30.33203125" bestFit="1" customWidth="1"/>
    <col min="28" max="28" width="16.33203125" bestFit="1" customWidth="1"/>
    <col min="29" max="29" width="194.109375" bestFit="1" customWidth="1"/>
  </cols>
  <sheetData>
    <row r="1" spans="1:31" x14ac:dyDescent="0.25">
      <c r="A1">
        <v>1</v>
      </c>
      <c r="B1" s="71" t="s">
        <v>0</v>
      </c>
      <c r="C1" t="s">
        <v>1</v>
      </c>
      <c r="D1" s="71" t="s">
        <v>2</v>
      </c>
      <c r="E1" s="71"/>
      <c r="F1" s="478" t="s">
        <v>3</v>
      </c>
      <c r="G1" s="478" t="s">
        <v>4</v>
      </c>
      <c r="H1" s="478" t="s">
        <v>5</v>
      </c>
      <c r="I1" s="478" t="s">
        <v>6</v>
      </c>
      <c r="J1" s="478" t="s">
        <v>7</v>
      </c>
      <c r="L1" t="s">
        <v>8</v>
      </c>
      <c r="M1" t="s">
        <v>9</v>
      </c>
      <c r="U1">
        <v>1</v>
      </c>
      <c r="V1">
        <v>2</v>
      </c>
      <c r="W1">
        <v>3</v>
      </c>
      <c r="X1">
        <v>4</v>
      </c>
      <c r="Y1">
        <v>5</v>
      </c>
      <c r="AE1" s="71" t="s">
        <v>10</v>
      </c>
    </row>
    <row r="2" spans="1:31" x14ac:dyDescent="0.25">
      <c r="A2">
        <v>2</v>
      </c>
      <c r="B2" t="s">
        <v>11</v>
      </c>
      <c r="C2" t="s">
        <v>12</v>
      </c>
      <c r="D2" s="71" t="s">
        <v>2</v>
      </c>
      <c r="E2" s="71"/>
      <c r="F2" s="71" t="str">
        <f>CONCATENATE(ppapLevels[[#This Row],[Commodity / Product Type]],ppapLevels[[#This Row],[PPAP Reason]])</f>
        <v>Bearings / FastenersChange in Material</v>
      </c>
      <c r="G2" s="71" t="s">
        <v>8</v>
      </c>
      <c r="H2" s="71" t="s">
        <v>9</v>
      </c>
      <c r="I2" s="71">
        <v>2</v>
      </c>
      <c r="J2" s="71" t="s">
        <v>13</v>
      </c>
      <c r="L2" t="s">
        <v>14</v>
      </c>
      <c r="M2" t="s">
        <v>15</v>
      </c>
      <c r="T2" t="s">
        <v>16</v>
      </c>
      <c r="U2" t="s">
        <v>2</v>
      </c>
      <c r="V2" t="s">
        <v>2</v>
      </c>
      <c r="W2" t="s">
        <v>2</v>
      </c>
      <c r="X2" t="s">
        <v>2</v>
      </c>
      <c r="Y2" t="s">
        <v>2</v>
      </c>
    </row>
    <row r="3" spans="1:31" x14ac:dyDescent="0.25">
      <c r="A3">
        <v>3</v>
      </c>
      <c r="B3" s="71" t="s">
        <v>17</v>
      </c>
      <c r="C3" t="s">
        <v>18</v>
      </c>
      <c r="D3" s="71" t="s">
        <v>2</v>
      </c>
      <c r="E3" s="71"/>
      <c r="F3" s="71" t="str">
        <f>CONCATENATE(ppapLevels[[#This Row],[Commodity / Product Type]],ppapLevels[[#This Row],[PPAP Reason]])</f>
        <v>Bearings / FastenersChange in Process</v>
      </c>
      <c r="G3" s="71" t="s">
        <v>8</v>
      </c>
      <c r="H3" s="71" t="s">
        <v>15</v>
      </c>
      <c r="I3">
        <v>2</v>
      </c>
      <c r="J3" t="s">
        <v>19</v>
      </c>
      <c r="L3" t="s">
        <v>20</v>
      </c>
      <c r="M3" t="s">
        <v>21</v>
      </c>
      <c r="T3" t="s">
        <v>11</v>
      </c>
      <c r="U3" t="s">
        <v>22</v>
      </c>
      <c r="V3" t="s">
        <v>22</v>
      </c>
      <c r="W3" t="s">
        <v>2</v>
      </c>
      <c r="X3" t="s">
        <v>22</v>
      </c>
      <c r="Y3" t="s">
        <v>2</v>
      </c>
      <c r="AB3" s="71" t="s">
        <v>23</v>
      </c>
      <c r="AC3" s="479" t="s">
        <v>24</v>
      </c>
    </row>
    <row r="4" spans="1:31" x14ac:dyDescent="0.25">
      <c r="A4">
        <v>4</v>
      </c>
      <c r="B4" t="s">
        <v>25</v>
      </c>
      <c r="C4" t="s">
        <v>26</v>
      </c>
      <c r="D4" s="71" t="s">
        <v>2</v>
      </c>
      <c r="E4" s="71"/>
      <c r="F4" s="71" t="str">
        <f>CONCATENATE(ppapLevels[[#This Row],[Commodity / Product Type]],ppapLevels[[#This Row],[PPAP Reason]])</f>
        <v>Bearings / FastenersCorrection of Discrepancy</v>
      </c>
      <c r="G4" s="71" t="s">
        <v>8</v>
      </c>
      <c r="H4" s="71" t="s">
        <v>21</v>
      </c>
      <c r="I4">
        <v>2</v>
      </c>
      <c r="J4" t="s">
        <v>27</v>
      </c>
      <c r="L4" t="s">
        <v>28</v>
      </c>
      <c r="M4" t="s">
        <v>29</v>
      </c>
      <c r="T4" s="71" t="s">
        <v>30</v>
      </c>
      <c r="U4" t="s">
        <v>22</v>
      </c>
      <c r="V4" t="s">
        <v>22</v>
      </c>
      <c r="W4" t="s">
        <v>2</v>
      </c>
      <c r="X4" t="s">
        <v>22</v>
      </c>
      <c r="Y4" t="s">
        <v>2</v>
      </c>
      <c r="AB4" s="71" t="s">
        <v>31</v>
      </c>
      <c r="AC4" s="479" t="s">
        <v>32</v>
      </c>
    </row>
    <row r="5" spans="1:31" x14ac:dyDescent="0.25">
      <c r="A5">
        <v>5</v>
      </c>
      <c r="B5" t="s">
        <v>33</v>
      </c>
      <c r="C5" t="s">
        <v>34</v>
      </c>
      <c r="D5" s="71" t="s">
        <v>2</v>
      </c>
      <c r="E5" s="71"/>
      <c r="F5" s="71" t="str">
        <f>CONCATENATE(ppapLevels[[#This Row],[Commodity / Product Type]],ppapLevels[[#This Row],[PPAP Reason]])</f>
        <v>Bearings / FastenersEngineering Change (Dimensional)</v>
      </c>
      <c r="G5" s="71" t="s">
        <v>8</v>
      </c>
      <c r="H5" s="71" t="s">
        <v>29</v>
      </c>
      <c r="I5">
        <v>2</v>
      </c>
      <c r="J5" t="s">
        <v>35</v>
      </c>
      <c r="L5" t="s">
        <v>36</v>
      </c>
      <c r="M5" t="s">
        <v>37</v>
      </c>
      <c r="T5" t="s">
        <v>25</v>
      </c>
      <c r="U5" t="s">
        <v>22</v>
      </c>
      <c r="V5" t="s">
        <v>22</v>
      </c>
      <c r="W5" t="s">
        <v>2</v>
      </c>
      <c r="X5" t="s">
        <v>22</v>
      </c>
      <c r="Y5" t="s">
        <v>2</v>
      </c>
      <c r="AB5" s="71" t="s">
        <v>38</v>
      </c>
      <c r="AC5" s="479" t="s">
        <v>39</v>
      </c>
    </row>
    <row r="6" spans="1:31" x14ac:dyDescent="0.25">
      <c r="A6">
        <v>6</v>
      </c>
      <c r="B6" t="s">
        <v>40</v>
      </c>
      <c r="C6" t="s">
        <v>41</v>
      </c>
      <c r="D6" s="71" t="s">
        <v>2</v>
      </c>
      <c r="E6" s="71"/>
      <c r="F6" s="71" t="str">
        <f>CONCATENATE(ppapLevels[[#This Row],[Commodity / Product Type]],ppapLevels[[#This Row],[PPAP Reason]])</f>
        <v>Bearings / FastenersInitial Submission</v>
      </c>
      <c r="G6" s="71" t="s">
        <v>8</v>
      </c>
      <c r="H6" s="71" t="s">
        <v>37</v>
      </c>
      <c r="I6">
        <v>3</v>
      </c>
      <c r="J6" t="s">
        <v>42</v>
      </c>
      <c r="L6" t="s">
        <v>43</v>
      </c>
      <c r="M6" t="s">
        <v>44</v>
      </c>
      <c r="T6" t="s">
        <v>33</v>
      </c>
      <c r="U6" t="s">
        <v>22</v>
      </c>
      <c r="V6" t="s">
        <v>2</v>
      </c>
      <c r="W6" t="s">
        <v>2</v>
      </c>
      <c r="X6" t="s">
        <v>2</v>
      </c>
      <c r="Y6" t="s">
        <v>2</v>
      </c>
      <c r="AB6" s="71" t="s">
        <v>45</v>
      </c>
      <c r="AC6" s="479" t="s">
        <v>46</v>
      </c>
    </row>
    <row r="7" spans="1:31" x14ac:dyDescent="0.25">
      <c r="A7">
        <v>7</v>
      </c>
      <c r="B7" t="s">
        <v>47</v>
      </c>
      <c r="C7" t="s">
        <v>48</v>
      </c>
      <c r="D7" s="71" t="s">
        <v>2</v>
      </c>
      <c r="E7" s="71"/>
      <c r="F7" s="71" t="str">
        <f>CONCATENATE(ppapLevels[[#This Row],[Commodity / Product Type]],ppapLevels[[#This Row],[PPAP Reason]])</f>
        <v>Bearings / FastenersModified Tooling</v>
      </c>
      <c r="G7" s="71" t="s">
        <v>8</v>
      </c>
      <c r="H7" s="71" t="s">
        <v>44</v>
      </c>
      <c r="I7">
        <v>2</v>
      </c>
      <c r="J7" t="s">
        <v>49</v>
      </c>
      <c r="L7" t="s">
        <v>50</v>
      </c>
      <c r="M7" t="s">
        <v>51</v>
      </c>
      <c r="T7" t="s">
        <v>40</v>
      </c>
      <c r="U7" t="s">
        <v>22</v>
      </c>
      <c r="V7" t="s">
        <v>22</v>
      </c>
      <c r="W7" t="s">
        <v>2</v>
      </c>
      <c r="X7" t="s">
        <v>22</v>
      </c>
      <c r="Y7" t="s">
        <v>2</v>
      </c>
    </row>
    <row r="8" spans="1:31" x14ac:dyDescent="0.25">
      <c r="A8">
        <v>8</v>
      </c>
      <c r="B8" t="s">
        <v>52</v>
      </c>
      <c r="C8" t="s">
        <v>53</v>
      </c>
      <c r="D8" t="s">
        <v>54</v>
      </c>
      <c r="F8" s="71" t="str">
        <f>CONCATENATE(ppapLevels[[#This Row],[Commodity / Product Type]],ppapLevels[[#This Row],[PPAP Reason]])</f>
        <v>Bearings / FastenersChange in sub tier supplier</v>
      </c>
      <c r="G8" s="71" t="s">
        <v>8</v>
      </c>
      <c r="H8" s="71" t="s">
        <v>51</v>
      </c>
      <c r="I8">
        <v>2</v>
      </c>
      <c r="J8" t="s">
        <v>55</v>
      </c>
      <c r="L8" t="s">
        <v>56</v>
      </c>
      <c r="M8" t="s">
        <v>57</v>
      </c>
      <c r="T8" t="s">
        <v>47</v>
      </c>
      <c r="U8" t="s">
        <v>22</v>
      </c>
      <c r="V8" t="s">
        <v>2</v>
      </c>
      <c r="W8" t="s">
        <v>2</v>
      </c>
      <c r="X8" t="s">
        <v>2</v>
      </c>
      <c r="Y8" t="s">
        <v>2</v>
      </c>
    </row>
    <row r="9" spans="1:31" x14ac:dyDescent="0.25">
      <c r="A9">
        <v>8</v>
      </c>
      <c r="B9" t="s">
        <v>58</v>
      </c>
      <c r="C9" s="71" t="s">
        <v>59</v>
      </c>
      <c r="D9" s="71" t="s">
        <v>2</v>
      </c>
      <c r="E9" s="71"/>
      <c r="F9" s="71" t="str">
        <f>CONCATENATE(ppapLevels[[#This Row],[Commodity / Product Type]],ppapLevels[[#This Row],[PPAP Reason]])</f>
        <v>Bearings / FastenersNew Tooling</v>
      </c>
      <c r="G9" s="71" t="s">
        <v>8</v>
      </c>
      <c r="H9" s="71" t="s">
        <v>57</v>
      </c>
      <c r="I9">
        <v>3</v>
      </c>
      <c r="J9" t="s">
        <v>42</v>
      </c>
      <c r="L9" t="s">
        <v>60</v>
      </c>
      <c r="M9" t="s">
        <v>61</v>
      </c>
      <c r="T9" t="s">
        <v>62</v>
      </c>
      <c r="U9" t="s">
        <v>22</v>
      </c>
      <c r="V9" t="s">
        <v>22</v>
      </c>
      <c r="W9" t="s">
        <v>2</v>
      </c>
      <c r="X9" t="s">
        <v>22</v>
      </c>
      <c r="Y9" t="s">
        <v>2</v>
      </c>
    </row>
    <row r="10" spans="1:31" x14ac:dyDescent="0.25">
      <c r="A10">
        <v>9</v>
      </c>
      <c r="B10" t="s">
        <v>63</v>
      </c>
      <c r="C10" t="s">
        <v>64</v>
      </c>
      <c r="D10" t="s">
        <v>65</v>
      </c>
      <c r="F10" t="str">
        <f>CONCATENATE(ppapLevels[[#This Row],[Commodity / Product Type]],ppapLevels[[#This Row],[PPAP Reason]])</f>
        <v>Bearings / FastenersSupplier Site Location Change</v>
      </c>
      <c r="G10" t="s">
        <v>8</v>
      </c>
      <c r="H10" t="s">
        <v>61</v>
      </c>
      <c r="I10" s="71">
        <v>2</v>
      </c>
      <c r="J10" t="s">
        <v>66</v>
      </c>
      <c r="L10" t="s">
        <v>67</v>
      </c>
      <c r="M10" t="s">
        <v>68</v>
      </c>
      <c r="T10" t="s">
        <v>69</v>
      </c>
      <c r="U10" t="s">
        <v>22</v>
      </c>
      <c r="V10" t="s">
        <v>2</v>
      </c>
      <c r="W10" t="s">
        <v>2</v>
      </c>
      <c r="X10" t="s">
        <v>2</v>
      </c>
      <c r="Y10" t="s">
        <v>2</v>
      </c>
    </row>
    <row r="11" spans="1:31" x14ac:dyDescent="0.25">
      <c r="A11">
        <v>9</v>
      </c>
      <c r="B11" t="s">
        <v>70</v>
      </c>
      <c r="C11" t="s">
        <v>64</v>
      </c>
      <c r="D11" s="71" t="s">
        <v>2</v>
      </c>
      <c r="E11" s="71"/>
      <c r="F11" t="str">
        <f>CONCATENATE(ppapLevels[[#This Row],[Commodity / Product Type]],ppapLevels[[#This Row],[PPAP Reason]])</f>
        <v>Bearings / FastenersTransferred Tooling</v>
      </c>
      <c r="G11" t="s">
        <v>8</v>
      </c>
      <c r="H11" t="s">
        <v>68</v>
      </c>
      <c r="I11">
        <v>2</v>
      </c>
      <c r="J11" t="s">
        <v>71</v>
      </c>
      <c r="L11" t="s">
        <v>72</v>
      </c>
      <c r="T11" t="s">
        <v>73</v>
      </c>
      <c r="U11" t="s">
        <v>22</v>
      </c>
      <c r="V11" t="s">
        <v>2</v>
      </c>
      <c r="W11" t="s">
        <v>2</v>
      </c>
      <c r="X11" t="s">
        <v>2</v>
      </c>
      <c r="Y11" t="s">
        <v>2</v>
      </c>
    </row>
    <row r="12" spans="1:31" x14ac:dyDescent="0.25">
      <c r="A12">
        <v>10</v>
      </c>
      <c r="B12" t="s">
        <v>73</v>
      </c>
      <c r="C12" t="s">
        <v>74</v>
      </c>
      <c r="D12" t="s">
        <v>75</v>
      </c>
      <c r="F12" t="str">
        <f>CONCATENATE(ppapLevels[[#This Row],[Commodity / Product Type]],ppapLevels[[#This Row],[PPAP Reason]])</f>
        <v>Castings (Die, Investment, Sand)Change in Material</v>
      </c>
      <c r="G12" t="s">
        <v>14</v>
      </c>
      <c r="H12" t="s">
        <v>9</v>
      </c>
      <c r="I12">
        <v>2</v>
      </c>
      <c r="J12" t="s">
        <v>13</v>
      </c>
      <c r="L12" t="s">
        <v>76</v>
      </c>
      <c r="T12" t="s">
        <v>77</v>
      </c>
      <c r="U12" t="s">
        <v>22</v>
      </c>
      <c r="V12" t="s">
        <v>2</v>
      </c>
      <c r="W12" t="s">
        <v>2</v>
      </c>
      <c r="X12" t="s">
        <v>2</v>
      </c>
      <c r="Y12" t="s">
        <v>2</v>
      </c>
    </row>
    <row r="13" spans="1:31" x14ac:dyDescent="0.25">
      <c r="A13">
        <v>11</v>
      </c>
      <c r="B13" t="s">
        <v>78</v>
      </c>
      <c r="C13" t="s">
        <v>74</v>
      </c>
      <c r="D13" s="71" t="s">
        <v>2</v>
      </c>
      <c r="E13" s="71"/>
      <c r="F13" t="str">
        <f>CONCATENATE(ppapLevels[[#This Row],[Commodity / Product Type]],ppapLevels[[#This Row],[PPAP Reason]])</f>
        <v>Castings (Die, Investment, Sand)Change in Process</v>
      </c>
      <c r="G13" t="s">
        <v>14</v>
      </c>
      <c r="H13" t="s">
        <v>15</v>
      </c>
      <c r="I13">
        <v>2</v>
      </c>
      <c r="J13" t="s">
        <v>19</v>
      </c>
      <c r="L13" t="s">
        <v>79</v>
      </c>
      <c r="T13" t="s">
        <v>80</v>
      </c>
      <c r="U13" t="s">
        <v>22</v>
      </c>
      <c r="V13" t="s">
        <v>2</v>
      </c>
      <c r="W13" t="s">
        <v>2</v>
      </c>
      <c r="X13" t="s">
        <v>2</v>
      </c>
      <c r="Y13" t="s">
        <v>2</v>
      </c>
    </row>
    <row r="14" spans="1:31" x14ac:dyDescent="0.25">
      <c r="A14">
        <v>12</v>
      </c>
      <c r="B14" t="s">
        <v>80</v>
      </c>
      <c r="C14" t="s">
        <v>74</v>
      </c>
      <c r="D14" t="s">
        <v>81</v>
      </c>
      <c r="F14" t="str">
        <f>CONCATENATE(ppapLevels[[#This Row],[Commodity / Product Type]],ppapLevels[[#This Row],[PPAP Reason]])</f>
        <v>Castings (Die, Investment, Sand)Correction of Discrepancy</v>
      </c>
      <c r="G14" t="s">
        <v>14</v>
      </c>
      <c r="H14" t="s">
        <v>21</v>
      </c>
      <c r="I14">
        <v>2</v>
      </c>
      <c r="J14" t="s">
        <v>27</v>
      </c>
      <c r="L14" t="s">
        <v>82</v>
      </c>
      <c r="T14" t="s">
        <v>83</v>
      </c>
      <c r="U14" t="s">
        <v>22</v>
      </c>
      <c r="V14" t="s">
        <v>22</v>
      </c>
      <c r="W14" t="s">
        <v>2</v>
      </c>
      <c r="X14" t="s">
        <v>22</v>
      </c>
      <c r="Y14" t="s">
        <v>2</v>
      </c>
    </row>
    <row r="15" spans="1:31" x14ac:dyDescent="0.25">
      <c r="A15">
        <v>13</v>
      </c>
      <c r="B15" t="s">
        <v>84</v>
      </c>
      <c r="C15" t="s">
        <v>85</v>
      </c>
      <c r="D15" s="71" t="s">
        <v>2</v>
      </c>
      <c r="E15" s="71"/>
      <c r="F15" t="str">
        <f>CONCATENATE(ppapLevels[[#This Row],[Commodity / Product Type]],ppapLevels[[#This Row],[PPAP Reason]])</f>
        <v>Castings (Die, Investment, Sand)Engineering Change (Dimensional)</v>
      </c>
      <c r="G15" t="s">
        <v>14</v>
      </c>
      <c r="H15" t="s">
        <v>29</v>
      </c>
      <c r="I15">
        <v>2</v>
      </c>
      <c r="J15" t="s">
        <v>35</v>
      </c>
      <c r="L15" t="s">
        <v>86</v>
      </c>
      <c r="T15" t="s">
        <v>87</v>
      </c>
      <c r="U15" t="s">
        <v>22</v>
      </c>
      <c r="V15" t="s">
        <v>2</v>
      </c>
      <c r="W15" t="s">
        <v>2</v>
      </c>
      <c r="X15" t="s">
        <v>2</v>
      </c>
      <c r="Y15" t="s">
        <v>2</v>
      </c>
    </row>
    <row r="16" spans="1:31" x14ac:dyDescent="0.25">
      <c r="A16">
        <v>13</v>
      </c>
      <c r="B16" t="s">
        <v>88</v>
      </c>
      <c r="C16" s="71" t="s">
        <v>89</v>
      </c>
      <c r="D16" s="71" t="s">
        <v>2</v>
      </c>
      <c r="E16" s="71"/>
      <c r="F16" t="str">
        <f>CONCATENATE(ppapLevels[[#This Row],[Commodity / Product Type]],ppapLevels[[#This Row],[PPAP Reason]])</f>
        <v>Castings (Die, Investment, Sand)Initial Submission</v>
      </c>
      <c r="G16" t="s">
        <v>14</v>
      </c>
      <c r="H16" t="s">
        <v>37</v>
      </c>
      <c r="I16">
        <v>3</v>
      </c>
      <c r="J16" t="s">
        <v>90</v>
      </c>
      <c r="L16" t="s">
        <v>91</v>
      </c>
      <c r="T16" t="s">
        <v>92</v>
      </c>
      <c r="U16" t="s">
        <v>22</v>
      </c>
      <c r="V16" t="s">
        <v>2</v>
      </c>
      <c r="W16" t="s">
        <v>2</v>
      </c>
      <c r="X16" t="s">
        <v>2</v>
      </c>
      <c r="Y16" t="s">
        <v>2</v>
      </c>
    </row>
    <row r="17" spans="1:25" x14ac:dyDescent="0.25">
      <c r="A17">
        <v>14</v>
      </c>
      <c r="B17" t="s">
        <v>87</v>
      </c>
      <c r="C17" t="s">
        <v>93</v>
      </c>
      <c r="D17" s="71" t="s">
        <v>2</v>
      </c>
      <c r="E17" s="71"/>
      <c r="F17" t="str">
        <f>CONCATENATE(ppapLevels[[#This Row],[Commodity / Product Type]],ppapLevels[[#This Row],[PPAP Reason]])</f>
        <v>Castings (Die, Investment, Sand)Modified Tooling</v>
      </c>
      <c r="G17" t="s">
        <v>14</v>
      </c>
      <c r="H17" t="s">
        <v>44</v>
      </c>
      <c r="I17">
        <v>2</v>
      </c>
      <c r="J17" t="s">
        <v>49</v>
      </c>
      <c r="L17" t="s">
        <v>94</v>
      </c>
      <c r="T17" t="s">
        <v>95</v>
      </c>
      <c r="U17" t="s">
        <v>22</v>
      </c>
      <c r="V17" t="s">
        <v>2</v>
      </c>
      <c r="W17" t="s">
        <v>2</v>
      </c>
      <c r="X17" t="s">
        <v>22</v>
      </c>
      <c r="Y17" t="s">
        <v>2</v>
      </c>
    </row>
    <row r="18" spans="1:25" x14ac:dyDescent="0.25">
      <c r="A18">
        <v>15</v>
      </c>
      <c r="B18" t="s">
        <v>92</v>
      </c>
      <c r="C18" t="s">
        <v>96</v>
      </c>
      <c r="D18" s="71" t="s">
        <v>2</v>
      </c>
      <c r="E18" s="71"/>
      <c r="F18" t="str">
        <f>CONCATENATE(ppapLevels[[#This Row],[Commodity / Product Type]],ppapLevels[[#This Row],[PPAP Reason]])</f>
        <v>Castings (Die, Investment, Sand)Change in sub tier supplier</v>
      </c>
      <c r="G18" t="s">
        <v>14</v>
      </c>
      <c r="H18" t="s">
        <v>51</v>
      </c>
      <c r="I18" s="71">
        <v>2</v>
      </c>
      <c r="J18" t="s">
        <v>55</v>
      </c>
      <c r="L18" t="s">
        <v>97</v>
      </c>
      <c r="T18" t="s">
        <v>98</v>
      </c>
      <c r="U18" t="s">
        <v>22</v>
      </c>
      <c r="V18" t="s">
        <v>22</v>
      </c>
      <c r="W18" t="s">
        <v>2</v>
      </c>
      <c r="X18" t="s">
        <v>22</v>
      </c>
      <c r="Y18" t="s">
        <v>2</v>
      </c>
    </row>
    <row r="19" spans="1:25" x14ac:dyDescent="0.25">
      <c r="A19">
        <v>16</v>
      </c>
      <c r="B19" t="s">
        <v>95</v>
      </c>
      <c r="C19" t="s">
        <v>99</v>
      </c>
      <c r="D19" t="s">
        <v>100</v>
      </c>
      <c r="F19" t="str">
        <f>CONCATENATE(ppapLevels[[#This Row],[Commodity / Product Type]],ppapLevels[[#This Row],[PPAP Reason]])</f>
        <v>Castings (Die, Investment, Sand)New Tooling</v>
      </c>
      <c r="G19" t="s">
        <v>14</v>
      </c>
      <c r="H19" t="s">
        <v>57</v>
      </c>
      <c r="I19">
        <v>3</v>
      </c>
      <c r="J19" t="s">
        <v>101</v>
      </c>
      <c r="T19" t="s">
        <v>102</v>
      </c>
      <c r="U19" t="s">
        <v>22</v>
      </c>
      <c r="V19" t="s">
        <v>22</v>
      </c>
      <c r="W19" t="s">
        <v>2</v>
      </c>
      <c r="X19" t="s">
        <v>22</v>
      </c>
      <c r="Y19" t="s">
        <v>2</v>
      </c>
    </row>
    <row r="20" spans="1:25" x14ac:dyDescent="0.25">
      <c r="A20">
        <v>17</v>
      </c>
      <c r="B20" s="71" t="s">
        <v>100</v>
      </c>
      <c r="C20" t="s">
        <v>103</v>
      </c>
      <c r="D20" s="71" t="s">
        <v>2</v>
      </c>
      <c r="E20" s="71"/>
      <c r="F20" t="str">
        <f>CONCATENATE(ppapLevels[[#This Row],[Commodity / Product Type]],ppapLevels[[#This Row],[PPAP Reason]])</f>
        <v>Castings (Die, Investment, Sand)Supplier Site Location Change</v>
      </c>
      <c r="G20" t="s">
        <v>14</v>
      </c>
      <c r="H20" t="s">
        <v>61</v>
      </c>
      <c r="I20">
        <v>2</v>
      </c>
      <c r="J20" t="s">
        <v>66</v>
      </c>
      <c r="T20" t="s">
        <v>104</v>
      </c>
      <c r="U20" t="s">
        <v>22</v>
      </c>
      <c r="V20" t="s">
        <v>22</v>
      </c>
      <c r="W20" t="s">
        <v>2</v>
      </c>
      <c r="X20" t="s">
        <v>22</v>
      </c>
      <c r="Y20" t="s">
        <v>2</v>
      </c>
    </row>
    <row r="21" spans="1:25" x14ac:dyDescent="0.25">
      <c r="A21">
        <v>18</v>
      </c>
      <c r="B21" t="s">
        <v>102</v>
      </c>
      <c r="C21" s="71" t="s">
        <v>103</v>
      </c>
      <c r="F21" t="str">
        <f>CONCATENATE(ppapLevels[[#This Row],[Commodity / Product Type]],ppapLevels[[#This Row],[PPAP Reason]])</f>
        <v>Castings (Die, Investment, Sand)Transferred Tooling</v>
      </c>
      <c r="G21" t="s">
        <v>14</v>
      </c>
      <c r="H21" t="s">
        <v>68</v>
      </c>
      <c r="I21">
        <v>2</v>
      </c>
      <c r="J21" t="s">
        <v>71</v>
      </c>
      <c r="T21" t="s">
        <v>105</v>
      </c>
      <c r="U21" t="s">
        <v>22</v>
      </c>
      <c r="V21" t="s">
        <v>22</v>
      </c>
      <c r="W21" t="s">
        <v>2</v>
      </c>
      <c r="X21" t="s">
        <v>22</v>
      </c>
      <c r="Y21" t="s">
        <v>2</v>
      </c>
    </row>
    <row r="22" spans="1:25" x14ac:dyDescent="0.25">
      <c r="A22">
        <v>19</v>
      </c>
      <c r="B22" t="s">
        <v>104</v>
      </c>
      <c r="C22" s="71" t="s">
        <v>103</v>
      </c>
      <c r="F22" t="str">
        <f>CONCATENATE(ppapLevels[[#This Row],[Commodity / Product Type]],ppapLevels[[#This Row],[PPAP Reason]])</f>
        <v>ChemicalsChange in Material</v>
      </c>
      <c r="G22" t="s">
        <v>20</v>
      </c>
      <c r="H22" t="s">
        <v>9</v>
      </c>
      <c r="I22">
        <v>2</v>
      </c>
      <c r="J22" t="s">
        <v>13</v>
      </c>
      <c r="T22" t="s">
        <v>106</v>
      </c>
      <c r="U22" t="s">
        <v>22</v>
      </c>
      <c r="V22" t="s">
        <v>22</v>
      </c>
      <c r="W22" t="s">
        <v>2</v>
      </c>
      <c r="X22" t="s">
        <v>22</v>
      </c>
      <c r="Y22" t="s">
        <v>2</v>
      </c>
    </row>
    <row r="23" spans="1:25" x14ac:dyDescent="0.25">
      <c r="A23">
        <v>20</v>
      </c>
      <c r="B23" s="71" t="s">
        <v>105</v>
      </c>
      <c r="C23" s="71" t="s">
        <v>103</v>
      </c>
      <c r="F23" t="str">
        <f>CONCATENATE(ppapLevels[[#This Row],[Commodity / Product Type]],ppapLevels[[#This Row],[PPAP Reason]])</f>
        <v>ChemicalsChange in Process</v>
      </c>
      <c r="G23" t="s">
        <v>20</v>
      </c>
      <c r="H23" t="s">
        <v>15</v>
      </c>
      <c r="I23">
        <v>2</v>
      </c>
      <c r="J23" t="s">
        <v>19</v>
      </c>
      <c r="T23" s="71" t="s">
        <v>107</v>
      </c>
      <c r="U23" t="s">
        <v>22</v>
      </c>
      <c r="V23" t="s">
        <v>2</v>
      </c>
      <c r="W23" t="s">
        <v>2</v>
      </c>
      <c r="X23" t="s">
        <v>2</v>
      </c>
      <c r="Y23" t="s">
        <v>2</v>
      </c>
    </row>
    <row r="24" spans="1:25" x14ac:dyDescent="0.25">
      <c r="A24">
        <v>21</v>
      </c>
      <c r="B24" s="71" t="s">
        <v>106</v>
      </c>
      <c r="C24" t="s">
        <v>108</v>
      </c>
      <c r="F24" t="str">
        <f>CONCATENATE(ppapLevels[[#This Row],[Commodity / Product Type]],ppapLevels[[#This Row],[PPAP Reason]])</f>
        <v>ChemicalsCorrection of Discrepancy</v>
      </c>
      <c r="G24" t="s">
        <v>20</v>
      </c>
      <c r="H24" t="s">
        <v>21</v>
      </c>
      <c r="I24">
        <v>2</v>
      </c>
      <c r="J24" t="s">
        <v>27</v>
      </c>
      <c r="T24" t="s">
        <v>109</v>
      </c>
      <c r="U24" t="s">
        <v>2</v>
      </c>
      <c r="V24" t="s">
        <v>2</v>
      </c>
      <c r="W24" t="s">
        <v>2</v>
      </c>
      <c r="X24" t="s">
        <v>2</v>
      </c>
      <c r="Y24" t="s">
        <v>2</v>
      </c>
    </row>
    <row r="25" spans="1:25" x14ac:dyDescent="0.25">
      <c r="A25">
        <v>22</v>
      </c>
      <c r="B25" s="71" t="s">
        <v>107</v>
      </c>
      <c r="C25" t="s">
        <v>110</v>
      </c>
      <c r="F25" t="str">
        <f>CONCATENATE(ppapLevels[[#This Row],[Commodity / Product Type]],ppapLevels[[#This Row],[PPAP Reason]])</f>
        <v>ChemicalsEngineering Change (Dimensional)</v>
      </c>
      <c r="G25" t="s">
        <v>20</v>
      </c>
      <c r="H25" t="s">
        <v>29</v>
      </c>
      <c r="I25">
        <v>2</v>
      </c>
      <c r="J25" t="s">
        <v>35</v>
      </c>
      <c r="T25" t="s">
        <v>111</v>
      </c>
      <c r="U25" t="s">
        <v>22</v>
      </c>
      <c r="V25" t="s">
        <v>2</v>
      </c>
      <c r="W25" t="s">
        <v>2</v>
      </c>
      <c r="X25" t="s">
        <v>2</v>
      </c>
      <c r="Y25" t="s">
        <v>2</v>
      </c>
    </row>
    <row r="26" spans="1:25" x14ac:dyDescent="0.25">
      <c r="A26">
        <v>23</v>
      </c>
      <c r="B26" t="s">
        <v>109</v>
      </c>
      <c r="C26" t="s">
        <v>112</v>
      </c>
      <c r="F26" t="str">
        <f>CONCATENATE(ppapLevels[[#This Row],[Commodity / Product Type]],ppapLevels[[#This Row],[PPAP Reason]])</f>
        <v>ChemicalsInitial Submission</v>
      </c>
      <c r="G26" t="s">
        <v>20</v>
      </c>
      <c r="H26" t="s">
        <v>37</v>
      </c>
      <c r="I26" s="71">
        <v>3</v>
      </c>
      <c r="J26" t="s">
        <v>113</v>
      </c>
      <c r="T26" t="s">
        <v>114</v>
      </c>
      <c r="U26" t="s">
        <v>22</v>
      </c>
      <c r="V26" t="s">
        <v>2</v>
      </c>
      <c r="W26" t="s">
        <v>2</v>
      </c>
      <c r="X26" t="s">
        <v>2</v>
      </c>
      <c r="Y26" t="s">
        <v>2</v>
      </c>
    </row>
    <row r="27" spans="1:25" x14ac:dyDescent="0.25">
      <c r="A27">
        <v>24</v>
      </c>
      <c r="B27" t="s">
        <v>111</v>
      </c>
      <c r="C27" t="s">
        <v>115</v>
      </c>
      <c r="F27" t="str">
        <f>CONCATENATE(ppapLevels[[#This Row],[Commodity / Product Type]],ppapLevels[[#This Row],[PPAP Reason]])</f>
        <v>ChemicalsModified Tooling</v>
      </c>
      <c r="G27" t="s">
        <v>20</v>
      </c>
      <c r="H27" t="s">
        <v>44</v>
      </c>
      <c r="I27">
        <v>2</v>
      </c>
      <c r="J27" t="s">
        <v>49</v>
      </c>
    </row>
    <row r="28" spans="1:25" x14ac:dyDescent="0.25">
      <c r="A28">
        <v>25</v>
      </c>
      <c r="B28" t="s">
        <v>114</v>
      </c>
      <c r="C28" t="s">
        <v>116</v>
      </c>
      <c r="F28" t="str">
        <f>CONCATENATE(ppapLevels[[#This Row],[Commodity / Product Type]],ppapLevels[[#This Row],[PPAP Reason]])</f>
        <v>ChemicalsChange in sub tier supplier</v>
      </c>
      <c r="G28" t="s">
        <v>20</v>
      </c>
      <c r="H28" t="s">
        <v>51</v>
      </c>
      <c r="I28">
        <v>2</v>
      </c>
      <c r="J28" t="s">
        <v>55</v>
      </c>
    </row>
    <row r="29" spans="1:25" x14ac:dyDescent="0.25">
      <c r="A29">
        <v>26</v>
      </c>
      <c r="B29" s="71" t="s">
        <v>117</v>
      </c>
      <c r="C29" s="71" t="s">
        <v>118</v>
      </c>
      <c r="F29" t="str">
        <f>CONCATENATE(ppapLevels[[#This Row],[Commodity / Product Type]],ppapLevels[[#This Row],[PPAP Reason]])</f>
        <v>ChemicalsNew Tooling</v>
      </c>
      <c r="G29" t="s">
        <v>20</v>
      </c>
      <c r="H29" t="s">
        <v>57</v>
      </c>
      <c r="I29">
        <v>3</v>
      </c>
      <c r="J29" t="s">
        <v>101</v>
      </c>
    </row>
    <row r="30" spans="1:25" x14ac:dyDescent="0.25">
      <c r="A30">
        <v>27</v>
      </c>
      <c r="B30" t="s">
        <v>119</v>
      </c>
      <c r="C30" t="s">
        <v>120</v>
      </c>
      <c r="F30" t="str">
        <f>CONCATENATE(ppapLevels[[#This Row],[Commodity / Product Type]],ppapLevels[[#This Row],[PPAP Reason]])</f>
        <v>ChemicalsSupplier Site Location Change</v>
      </c>
      <c r="G30" t="s">
        <v>20</v>
      </c>
      <c r="H30" t="s">
        <v>61</v>
      </c>
      <c r="I30">
        <v>2</v>
      </c>
      <c r="J30" t="s">
        <v>66</v>
      </c>
    </row>
    <row r="31" spans="1:25" x14ac:dyDescent="0.25">
      <c r="A31">
        <v>28</v>
      </c>
      <c r="B31" s="71" t="s">
        <v>121</v>
      </c>
      <c r="C31" s="700" t="s">
        <v>122</v>
      </c>
      <c r="F31" t="str">
        <f>CONCATENATE(ppapLevels[[#This Row],[Commodity / Product Type]],ppapLevels[[#This Row],[PPAP Reason]])</f>
        <v>ChemicalsTransferred Tooling</v>
      </c>
      <c r="G31" t="s">
        <v>20</v>
      </c>
      <c r="H31" t="s">
        <v>68</v>
      </c>
      <c r="I31">
        <v>2</v>
      </c>
      <c r="J31" t="s">
        <v>71</v>
      </c>
    </row>
    <row r="32" spans="1:25" x14ac:dyDescent="0.25">
      <c r="B32" s="71" t="s">
        <v>123</v>
      </c>
      <c r="C32" s="700" t="s">
        <v>124</v>
      </c>
      <c r="F32" t="str">
        <f>CONCATENATE(ppapLevels[[#This Row],[Commodity / Product Type]],ppapLevels[[#This Row],[PPAP Reason]])</f>
        <v>ElectronicsChange in Material</v>
      </c>
      <c r="G32" t="s">
        <v>28</v>
      </c>
      <c r="H32" t="s">
        <v>9</v>
      </c>
      <c r="I32">
        <v>2</v>
      </c>
      <c r="J32" t="s">
        <v>13</v>
      </c>
    </row>
    <row r="33" spans="1:10" x14ac:dyDescent="0.25">
      <c r="A33">
        <v>29</v>
      </c>
      <c r="B33" s="71" t="s">
        <v>125</v>
      </c>
      <c r="C33" s="700" t="s">
        <v>126</v>
      </c>
      <c r="F33" t="str">
        <f>CONCATENATE(ppapLevels[[#This Row],[Commodity / Product Type]],ppapLevels[[#This Row],[PPAP Reason]])</f>
        <v>ElectronicsChange in Process</v>
      </c>
      <c r="G33" t="s">
        <v>28</v>
      </c>
      <c r="H33" t="s">
        <v>15</v>
      </c>
      <c r="I33">
        <v>2</v>
      </c>
      <c r="J33" t="s">
        <v>19</v>
      </c>
    </row>
    <row r="34" spans="1:10" x14ac:dyDescent="0.25">
      <c r="A34">
        <v>29</v>
      </c>
      <c r="B34" s="71" t="s">
        <v>127</v>
      </c>
      <c r="C34" s="71" t="s">
        <v>128</v>
      </c>
      <c r="F34" t="str">
        <f>CONCATENATE(ppapLevels[[#This Row],[Commodity / Product Type]],ppapLevels[[#This Row],[PPAP Reason]])</f>
        <v>ElectronicsCorrection of Discrepancy</v>
      </c>
      <c r="G34" t="s">
        <v>28</v>
      </c>
      <c r="H34" t="s">
        <v>21</v>
      </c>
      <c r="I34" s="71">
        <v>2</v>
      </c>
      <c r="J34" t="s">
        <v>27</v>
      </c>
    </row>
    <row r="35" spans="1:10" x14ac:dyDescent="0.25">
      <c r="B35" s="71" t="s">
        <v>129</v>
      </c>
      <c r="C35" s="71" t="s">
        <v>130</v>
      </c>
      <c r="F35" t="str">
        <f>CONCATENATE(ppapLevels[[#This Row],[Commodity / Product Type]],ppapLevels[[#This Row],[PPAP Reason]])</f>
        <v>ElectronicsEngineering Change (Dimensional)</v>
      </c>
      <c r="G35" t="s">
        <v>28</v>
      </c>
      <c r="H35" t="s">
        <v>29</v>
      </c>
      <c r="I35">
        <v>2</v>
      </c>
      <c r="J35" t="s">
        <v>35</v>
      </c>
    </row>
    <row r="36" spans="1:10" x14ac:dyDescent="0.25">
      <c r="A36">
        <v>31</v>
      </c>
      <c r="B36" t="s">
        <v>131</v>
      </c>
      <c r="C36" s="700" t="s">
        <v>132</v>
      </c>
      <c r="F36" t="str">
        <f>CONCATENATE(ppapLevels[[#This Row],[Commodity / Product Type]],ppapLevels[[#This Row],[PPAP Reason]])</f>
        <v>ElectronicsInitial Submission</v>
      </c>
      <c r="G36" t="s">
        <v>28</v>
      </c>
      <c r="H36" t="s">
        <v>37</v>
      </c>
      <c r="I36">
        <v>3</v>
      </c>
      <c r="J36" t="s">
        <v>90</v>
      </c>
    </row>
    <row r="37" spans="1:10" x14ac:dyDescent="0.25">
      <c r="A37">
        <v>32</v>
      </c>
      <c r="B37" t="s">
        <v>133</v>
      </c>
      <c r="C37" s="700" t="s">
        <v>134</v>
      </c>
      <c r="F37" t="str">
        <f>CONCATENATE(ppapLevels[[#This Row],[Commodity / Product Type]],ppapLevels[[#This Row],[PPAP Reason]])</f>
        <v>ElectronicsModified Tooling</v>
      </c>
      <c r="G37" t="s">
        <v>28</v>
      </c>
      <c r="H37" t="s">
        <v>44</v>
      </c>
      <c r="I37">
        <v>2</v>
      </c>
      <c r="J37" t="s">
        <v>49</v>
      </c>
    </row>
    <row r="38" spans="1:10" x14ac:dyDescent="0.25">
      <c r="F38" t="str">
        <f>CONCATENATE(ppapLevels[[#This Row],[Commodity / Product Type]],ppapLevels[[#This Row],[PPAP Reason]])</f>
        <v>ElectronicsChange in sub tier supplier</v>
      </c>
      <c r="G38" t="s">
        <v>28</v>
      </c>
      <c r="H38" t="s">
        <v>51</v>
      </c>
      <c r="I38">
        <v>2</v>
      </c>
      <c r="J38" t="s">
        <v>55</v>
      </c>
    </row>
    <row r="39" spans="1:10" x14ac:dyDescent="0.25">
      <c r="F39" t="str">
        <f>CONCATENATE(ppapLevels[[#This Row],[Commodity / Product Type]],ppapLevels[[#This Row],[PPAP Reason]])</f>
        <v>ElectronicsNew Tooling</v>
      </c>
      <c r="G39" t="s">
        <v>28</v>
      </c>
      <c r="H39" t="s">
        <v>57</v>
      </c>
      <c r="I39">
        <v>3</v>
      </c>
      <c r="J39" t="s">
        <v>101</v>
      </c>
    </row>
    <row r="40" spans="1:10" x14ac:dyDescent="0.25">
      <c r="F40" t="str">
        <f>CONCATENATE(ppapLevels[[#This Row],[Commodity / Product Type]],ppapLevels[[#This Row],[PPAP Reason]])</f>
        <v>ElectronicsSupplier Site Location Change</v>
      </c>
      <c r="G40" t="s">
        <v>28</v>
      </c>
      <c r="H40" t="s">
        <v>61</v>
      </c>
      <c r="I40">
        <v>2</v>
      </c>
      <c r="J40" t="s">
        <v>66</v>
      </c>
    </row>
    <row r="41" spans="1:10" x14ac:dyDescent="0.25">
      <c r="F41" t="str">
        <f>CONCATENATE(ppapLevels[[#This Row],[Commodity / Product Type]],ppapLevels[[#This Row],[PPAP Reason]])</f>
        <v>ElectronicsTransferred Tooling</v>
      </c>
      <c r="G41" t="s">
        <v>28</v>
      </c>
      <c r="H41" t="s">
        <v>68</v>
      </c>
      <c r="I41">
        <v>2</v>
      </c>
      <c r="J41" t="s">
        <v>71</v>
      </c>
    </row>
    <row r="42" spans="1:10" x14ac:dyDescent="0.25">
      <c r="F42" t="str">
        <f>CONCATENATE(ppapLevels[[#This Row],[Commodity / Product Type]],ppapLevels[[#This Row],[PPAP Reason]])</f>
        <v>ExtrusionsChange in Material</v>
      </c>
      <c r="G42" t="s">
        <v>36</v>
      </c>
      <c r="H42" t="s">
        <v>9</v>
      </c>
      <c r="I42" s="71">
        <v>2</v>
      </c>
      <c r="J42" t="s">
        <v>13</v>
      </c>
    </row>
    <row r="43" spans="1:10" x14ac:dyDescent="0.25">
      <c r="F43" t="str">
        <f>CONCATENATE(ppapLevels[[#This Row],[Commodity / Product Type]],ppapLevels[[#This Row],[PPAP Reason]])</f>
        <v>ExtrusionsChange in Process</v>
      </c>
      <c r="G43" t="s">
        <v>36</v>
      </c>
      <c r="H43" t="s">
        <v>15</v>
      </c>
      <c r="I43">
        <v>2</v>
      </c>
      <c r="J43" t="s">
        <v>19</v>
      </c>
    </row>
    <row r="44" spans="1:10" x14ac:dyDescent="0.25">
      <c r="F44" t="str">
        <f>CONCATENATE(ppapLevels[[#This Row],[Commodity / Product Type]],ppapLevels[[#This Row],[PPAP Reason]])</f>
        <v>ExtrusionsCorrection of Discrepancy</v>
      </c>
      <c r="G44" t="s">
        <v>36</v>
      </c>
      <c r="H44" t="s">
        <v>21</v>
      </c>
      <c r="I44">
        <v>2</v>
      </c>
      <c r="J44" t="s">
        <v>27</v>
      </c>
    </row>
    <row r="45" spans="1:10" x14ac:dyDescent="0.25">
      <c r="F45" t="str">
        <f>CONCATENATE(ppapLevels[[#This Row],[Commodity / Product Type]],ppapLevels[[#This Row],[PPAP Reason]])</f>
        <v>ExtrusionsEngineering Change (Dimensional)</v>
      </c>
      <c r="G45" t="s">
        <v>36</v>
      </c>
      <c r="H45" t="s">
        <v>29</v>
      </c>
      <c r="I45">
        <v>2</v>
      </c>
      <c r="J45" t="s">
        <v>35</v>
      </c>
    </row>
    <row r="46" spans="1:10" x14ac:dyDescent="0.25">
      <c r="F46" t="str">
        <f>CONCATENATE(ppapLevels[[#This Row],[Commodity / Product Type]],ppapLevels[[#This Row],[PPAP Reason]])</f>
        <v>ExtrusionsInitial Submission</v>
      </c>
      <c r="G46" t="s">
        <v>36</v>
      </c>
      <c r="H46" t="s">
        <v>37</v>
      </c>
      <c r="I46">
        <v>3</v>
      </c>
      <c r="J46" t="s">
        <v>90</v>
      </c>
    </row>
    <row r="47" spans="1:10" x14ac:dyDescent="0.25">
      <c r="F47" t="str">
        <f>CONCATENATE(ppapLevels[[#This Row],[Commodity / Product Type]],ppapLevels[[#This Row],[PPAP Reason]])</f>
        <v>ExtrusionsModified Tooling</v>
      </c>
      <c r="G47" t="s">
        <v>36</v>
      </c>
      <c r="H47" t="s">
        <v>44</v>
      </c>
      <c r="I47">
        <v>2</v>
      </c>
      <c r="J47" t="s">
        <v>49</v>
      </c>
    </row>
    <row r="48" spans="1:10" x14ac:dyDescent="0.25">
      <c r="F48" t="str">
        <f>CONCATENATE(ppapLevels[[#This Row],[Commodity / Product Type]],ppapLevels[[#This Row],[PPAP Reason]])</f>
        <v>ExtrusionsChange in sub tier supplier</v>
      </c>
      <c r="G48" t="s">
        <v>36</v>
      </c>
      <c r="H48" t="s">
        <v>51</v>
      </c>
      <c r="I48">
        <v>2</v>
      </c>
      <c r="J48" t="s">
        <v>55</v>
      </c>
    </row>
    <row r="49" spans="6:10" x14ac:dyDescent="0.25">
      <c r="F49" t="str">
        <f>CONCATENATE(ppapLevels[[#This Row],[Commodity / Product Type]],ppapLevels[[#This Row],[PPAP Reason]])</f>
        <v>ExtrusionsNew Tooling</v>
      </c>
      <c r="G49" t="s">
        <v>36</v>
      </c>
      <c r="H49" t="s">
        <v>57</v>
      </c>
      <c r="I49">
        <v>3</v>
      </c>
      <c r="J49" t="s">
        <v>101</v>
      </c>
    </row>
    <row r="50" spans="6:10" x14ac:dyDescent="0.25">
      <c r="F50" t="str">
        <f>CONCATENATE(ppapLevels[[#This Row],[Commodity / Product Type]],ppapLevels[[#This Row],[PPAP Reason]])</f>
        <v>ExtrusionsSupplier Site Location Change</v>
      </c>
      <c r="G50" t="s">
        <v>36</v>
      </c>
      <c r="H50" t="s">
        <v>61</v>
      </c>
      <c r="I50">
        <v>2</v>
      </c>
      <c r="J50" t="s">
        <v>66</v>
      </c>
    </row>
    <row r="51" spans="6:10" x14ac:dyDescent="0.25">
      <c r="F51" t="str">
        <f>CONCATENATE(ppapLevels[[#This Row],[Commodity / Product Type]],ppapLevels[[#This Row],[PPAP Reason]])</f>
        <v>ExtrusionsTransferred Tooling</v>
      </c>
      <c r="G51" t="s">
        <v>36</v>
      </c>
      <c r="H51" t="s">
        <v>68</v>
      </c>
      <c r="I51">
        <v>2</v>
      </c>
      <c r="J51" t="s">
        <v>71</v>
      </c>
    </row>
    <row r="52" spans="6:10" x14ac:dyDescent="0.25">
      <c r="F52" t="str">
        <f>CONCATENATE(ppapLevels[[#This Row],[Commodity / Product Type]],ppapLevels[[#This Row],[PPAP Reason]])</f>
        <v>FinishingChange in Material</v>
      </c>
      <c r="G52" t="s">
        <v>43</v>
      </c>
      <c r="H52" t="s">
        <v>9</v>
      </c>
      <c r="I52">
        <v>2</v>
      </c>
      <c r="J52" t="s">
        <v>13</v>
      </c>
    </row>
    <row r="53" spans="6:10" x14ac:dyDescent="0.25">
      <c r="F53" t="str">
        <f>CONCATENATE(ppapLevels[[#This Row],[Commodity / Product Type]],ppapLevels[[#This Row],[PPAP Reason]])</f>
        <v>FinishingChange in Process</v>
      </c>
      <c r="G53" t="s">
        <v>43</v>
      </c>
      <c r="H53" t="s">
        <v>15</v>
      </c>
      <c r="I53">
        <v>2</v>
      </c>
      <c r="J53" t="s">
        <v>19</v>
      </c>
    </row>
    <row r="54" spans="6:10" x14ac:dyDescent="0.25">
      <c r="F54" t="str">
        <f>CONCATENATE(ppapLevels[[#This Row],[Commodity / Product Type]],ppapLevels[[#This Row],[PPAP Reason]])</f>
        <v>FinishingCorrection of Discrepancy</v>
      </c>
      <c r="G54" t="s">
        <v>43</v>
      </c>
      <c r="H54" t="s">
        <v>21</v>
      </c>
      <c r="I54">
        <v>2</v>
      </c>
      <c r="J54" t="s">
        <v>27</v>
      </c>
    </row>
    <row r="55" spans="6:10" x14ac:dyDescent="0.25">
      <c r="F55" t="str">
        <f>CONCATENATE(ppapLevels[[#This Row],[Commodity / Product Type]],ppapLevels[[#This Row],[PPAP Reason]])</f>
        <v>FinishingEngineering Change (Dimensional)</v>
      </c>
      <c r="G55" t="s">
        <v>43</v>
      </c>
      <c r="H55" t="s">
        <v>29</v>
      </c>
      <c r="I55">
        <v>2</v>
      </c>
      <c r="J55" t="s">
        <v>35</v>
      </c>
    </row>
    <row r="56" spans="6:10" x14ac:dyDescent="0.25">
      <c r="F56" t="str">
        <f>CONCATENATE(ppapLevels[[#This Row],[Commodity / Product Type]],ppapLevels[[#This Row],[PPAP Reason]])</f>
        <v>FinishingInitial Submission</v>
      </c>
      <c r="G56" t="s">
        <v>43</v>
      </c>
      <c r="H56" t="s">
        <v>37</v>
      </c>
      <c r="I56">
        <v>3</v>
      </c>
      <c r="J56" t="s">
        <v>90</v>
      </c>
    </row>
    <row r="57" spans="6:10" x14ac:dyDescent="0.25">
      <c r="F57" t="str">
        <f>CONCATENATE(ppapLevels[[#This Row],[Commodity / Product Type]],ppapLevels[[#This Row],[PPAP Reason]])</f>
        <v>FinishingModified Tooling</v>
      </c>
      <c r="G57" t="s">
        <v>43</v>
      </c>
      <c r="H57" t="s">
        <v>44</v>
      </c>
      <c r="I57">
        <v>2</v>
      </c>
      <c r="J57" t="s">
        <v>49</v>
      </c>
    </row>
    <row r="58" spans="6:10" x14ac:dyDescent="0.25">
      <c r="F58" t="str">
        <f>CONCATENATE(ppapLevels[[#This Row],[Commodity / Product Type]],ppapLevels[[#This Row],[PPAP Reason]])</f>
        <v>FinishingChange in sub tier supplier</v>
      </c>
      <c r="G58" t="s">
        <v>43</v>
      </c>
      <c r="H58" t="s">
        <v>51</v>
      </c>
      <c r="I58">
        <v>2</v>
      </c>
      <c r="J58" t="s">
        <v>55</v>
      </c>
    </row>
    <row r="59" spans="6:10" x14ac:dyDescent="0.25">
      <c r="F59" t="str">
        <f>CONCATENATE(ppapLevels[[#This Row],[Commodity / Product Type]],ppapLevels[[#This Row],[PPAP Reason]])</f>
        <v>FinishingNew Tooling</v>
      </c>
      <c r="G59" t="s">
        <v>43</v>
      </c>
      <c r="H59" t="s">
        <v>57</v>
      </c>
      <c r="I59">
        <v>3</v>
      </c>
      <c r="J59" t="s">
        <v>101</v>
      </c>
    </row>
    <row r="60" spans="6:10" x14ac:dyDescent="0.25">
      <c r="F60" t="str">
        <f>CONCATENATE(ppapLevels[[#This Row],[Commodity / Product Type]],ppapLevels[[#This Row],[PPAP Reason]])</f>
        <v>FinishingSupplier Site Location Change</v>
      </c>
      <c r="G60" t="s">
        <v>43</v>
      </c>
      <c r="H60" t="s">
        <v>61</v>
      </c>
      <c r="I60">
        <v>2</v>
      </c>
      <c r="J60" t="s">
        <v>66</v>
      </c>
    </row>
    <row r="61" spans="6:10" x14ac:dyDescent="0.25">
      <c r="F61" t="str">
        <f>CONCATENATE(ppapLevels[[#This Row],[Commodity / Product Type]],ppapLevels[[#This Row],[PPAP Reason]])</f>
        <v>FinishingTransferred Tooling</v>
      </c>
      <c r="G61" t="s">
        <v>43</v>
      </c>
      <c r="H61" t="s">
        <v>68</v>
      </c>
      <c r="I61">
        <v>2</v>
      </c>
      <c r="J61" t="s">
        <v>71</v>
      </c>
    </row>
    <row r="62" spans="6:10" x14ac:dyDescent="0.25">
      <c r="F62" t="str">
        <f>CONCATENATE(ppapLevels[[#This Row],[Commodity / Product Type]],ppapLevels[[#This Row],[PPAP Reason]])</f>
        <v>Forgings / Powdered MetalChange in Material</v>
      </c>
      <c r="G62" t="s">
        <v>50</v>
      </c>
      <c r="H62" t="s">
        <v>9</v>
      </c>
      <c r="I62">
        <v>2</v>
      </c>
      <c r="J62" t="s">
        <v>13</v>
      </c>
    </row>
    <row r="63" spans="6:10" x14ac:dyDescent="0.25">
      <c r="F63" t="str">
        <f>CONCATENATE(ppapLevels[[#This Row],[Commodity / Product Type]],ppapLevels[[#This Row],[PPAP Reason]])</f>
        <v>Forgings / Powdered MetalChange in Process</v>
      </c>
      <c r="G63" t="s">
        <v>50</v>
      </c>
      <c r="H63" t="s">
        <v>15</v>
      </c>
      <c r="I63">
        <v>2</v>
      </c>
      <c r="J63" t="s">
        <v>19</v>
      </c>
    </row>
    <row r="64" spans="6:10" x14ac:dyDescent="0.25">
      <c r="F64" t="str">
        <f>CONCATENATE(ppapLevels[[#This Row],[Commodity / Product Type]],ppapLevels[[#This Row],[PPAP Reason]])</f>
        <v>Forgings / Powdered MetalCorrection of Discrepancy</v>
      </c>
      <c r="G64" t="s">
        <v>50</v>
      </c>
      <c r="H64" t="s">
        <v>21</v>
      </c>
      <c r="I64">
        <v>2</v>
      </c>
      <c r="J64" t="s">
        <v>27</v>
      </c>
    </row>
    <row r="65" spans="6:10" x14ac:dyDescent="0.25">
      <c r="F65" t="str">
        <f>CONCATENATE(ppapLevels[[#This Row],[Commodity / Product Type]],ppapLevels[[#This Row],[PPAP Reason]])</f>
        <v>Forgings / Powdered MetalEngineering Change (Dimensional)</v>
      </c>
      <c r="G65" t="s">
        <v>50</v>
      </c>
      <c r="H65" t="s">
        <v>29</v>
      </c>
      <c r="I65">
        <v>2</v>
      </c>
      <c r="J65" t="s">
        <v>35</v>
      </c>
    </row>
    <row r="66" spans="6:10" x14ac:dyDescent="0.25">
      <c r="F66" t="str">
        <f>CONCATENATE(ppapLevels[[#This Row],[Commodity / Product Type]],ppapLevels[[#This Row],[PPAP Reason]])</f>
        <v>Forgings / Powdered MetalInitial Submission</v>
      </c>
      <c r="G66" t="s">
        <v>50</v>
      </c>
      <c r="H66" t="s">
        <v>37</v>
      </c>
      <c r="I66">
        <v>3</v>
      </c>
      <c r="J66" t="s">
        <v>90</v>
      </c>
    </row>
    <row r="67" spans="6:10" x14ac:dyDescent="0.25">
      <c r="F67" t="str">
        <f>CONCATENATE(ppapLevels[[#This Row],[Commodity / Product Type]],ppapLevels[[#This Row],[PPAP Reason]])</f>
        <v>Forgings / Powdered MetalModified Tooling</v>
      </c>
      <c r="G67" t="s">
        <v>50</v>
      </c>
      <c r="H67" t="s">
        <v>44</v>
      </c>
      <c r="I67">
        <v>2</v>
      </c>
      <c r="J67" t="s">
        <v>49</v>
      </c>
    </row>
    <row r="68" spans="6:10" x14ac:dyDescent="0.25">
      <c r="F68" t="str">
        <f>CONCATENATE(ppapLevels[[#This Row],[Commodity / Product Type]],ppapLevels[[#This Row],[PPAP Reason]])</f>
        <v>Forgings / Powdered MetalChange in sub tier supplier</v>
      </c>
      <c r="G68" t="s">
        <v>50</v>
      </c>
      <c r="H68" t="s">
        <v>51</v>
      </c>
      <c r="I68">
        <v>2</v>
      </c>
      <c r="J68" t="s">
        <v>55</v>
      </c>
    </row>
    <row r="69" spans="6:10" x14ac:dyDescent="0.25">
      <c r="F69" t="str">
        <f>CONCATENATE(ppapLevels[[#This Row],[Commodity / Product Type]],ppapLevels[[#This Row],[PPAP Reason]])</f>
        <v>Forgings / Powdered MetalNew Tooling</v>
      </c>
      <c r="G69" t="s">
        <v>50</v>
      </c>
      <c r="H69" t="s">
        <v>57</v>
      </c>
      <c r="I69">
        <v>3</v>
      </c>
      <c r="J69" t="s">
        <v>101</v>
      </c>
    </row>
    <row r="70" spans="6:10" x14ac:dyDescent="0.25">
      <c r="F70" t="str">
        <f>CONCATENATE(ppapLevels[[#This Row],[Commodity / Product Type]],ppapLevels[[#This Row],[PPAP Reason]])</f>
        <v>Forgings / Powdered MetalSupplier Site Location Change</v>
      </c>
      <c r="G70" t="s">
        <v>50</v>
      </c>
      <c r="H70" t="s">
        <v>61</v>
      </c>
      <c r="I70">
        <v>2</v>
      </c>
      <c r="J70" t="s">
        <v>66</v>
      </c>
    </row>
    <row r="71" spans="6:10" x14ac:dyDescent="0.25">
      <c r="F71" t="str">
        <f>CONCATENATE(ppapLevels[[#This Row],[Commodity / Product Type]],ppapLevels[[#This Row],[PPAP Reason]])</f>
        <v>Forgings / Powdered MetalTransferred Tooling</v>
      </c>
      <c r="G71" t="s">
        <v>50</v>
      </c>
      <c r="H71" t="s">
        <v>68</v>
      </c>
      <c r="I71">
        <v>2</v>
      </c>
      <c r="J71" t="s">
        <v>71</v>
      </c>
    </row>
    <row r="72" spans="6:10" x14ac:dyDescent="0.25">
      <c r="F72" t="str">
        <f>CONCATENATE(ppapLevels[[#This Row],[Commodity / Product Type]],ppapLevels[[#This Row],[PPAP Reason]])</f>
        <v>GlassChange in Material</v>
      </c>
      <c r="G72" t="s">
        <v>56</v>
      </c>
      <c r="H72" t="s">
        <v>9</v>
      </c>
      <c r="I72">
        <v>2</v>
      </c>
      <c r="J72" t="s">
        <v>13</v>
      </c>
    </row>
    <row r="73" spans="6:10" x14ac:dyDescent="0.25">
      <c r="F73" t="str">
        <f>CONCATENATE(ppapLevels[[#This Row],[Commodity / Product Type]],ppapLevels[[#This Row],[PPAP Reason]])</f>
        <v>GlassChange in Process</v>
      </c>
      <c r="G73" t="s">
        <v>56</v>
      </c>
      <c r="H73" t="s">
        <v>15</v>
      </c>
      <c r="I73">
        <v>2</v>
      </c>
      <c r="J73" t="s">
        <v>19</v>
      </c>
    </row>
    <row r="74" spans="6:10" x14ac:dyDescent="0.25">
      <c r="F74" t="str">
        <f>CONCATENATE(ppapLevels[[#This Row],[Commodity / Product Type]],ppapLevels[[#This Row],[PPAP Reason]])</f>
        <v>GlassCorrection of Discrepancy</v>
      </c>
      <c r="G74" t="s">
        <v>56</v>
      </c>
      <c r="H74" t="s">
        <v>21</v>
      </c>
      <c r="I74">
        <v>2</v>
      </c>
      <c r="J74" t="s">
        <v>27</v>
      </c>
    </row>
    <row r="75" spans="6:10" x14ac:dyDescent="0.25">
      <c r="F75" t="str">
        <f>CONCATENATE(ppapLevels[[#This Row],[Commodity / Product Type]],ppapLevels[[#This Row],[PPAP Reason]])</f>
        <v>GlassEngineering Change (Dimensional)</v>
      </c>
      <c r="G75" t="s">
        <v>56</v>
      </c>
      <c r="H75" t="s">
        <v>29</v>
      </c>
      <c r="I75">
        <v>2</v>
      </c>
      <c r="J75" t="s">
        <v>35</v>
      </c>
    </row>
    <row r="76" spans="6:10" x14ac:dyDescent="0.25">
      <c r="F76" t="str">
        <f>CONCATENATE(ppapLevels[[#This Row],[Commodity / Product Type]],ppapLevels[[#This Row],[PPAP Reason]])</f>
        <v>GlassInitial Submission</v>
      </c>
      <c r="G76" t="s">
        <v>56</v>
      </c>
      <c r="H76" t="s">
        <v>37</v>
      </c>
      <c r="I76">
        <v>3</v>
      </c>
      <c r="J76" t="s">
        <v>90</v>
      </c>
    </row>
    <row r="77" spans="6:10" x14ac:dyDescent="0.25">
      <c r="F77" t="str">
        <f>CONCATENATE(ppapLevels[[#This Row],[Commodity / Product Type]],ppapLevels[[#This Row],[PPAP Reason]])</f>
        <v>GlassModified Tooling</v>
      </c>
      <c r="G77" t="s">
        <v>56</v>
      </c>
      <c r="H77" t="s">
        <v>44</v>
      </c>
      <c r="I77">
        <v>2</v>
      </c>
      <c r="J77" t="s">
        <v>49</v>
      </c>
    </row>
    <row r="78" spans="6:10" x14ac:dyDescent="0.25">
      <c r="F78" t="str">
        <f>CONCATENATE(ppapLevels[[#This Row],[Commodity / Product Type]],ppapLevels[[#This Row],[PPAP Reason]])</f>
        <v>GlassChange in sub tier supplier</v>
      </c>
      <c r="G78" t="s">
        <v>56</v>
      </c>
      <c r="H78" t="s">
        <v>51</v>
      </c>
      <c r="I78">
        <v>2</v>
      </c>
      <c r="J78" t="s">
        <v>55</v>
      </c>
    </row>
    <row r="79" spans="6:10" x14ac:dyDescent="0.25">
      <c r="F79" t="str">
        <f>CONCATENATE(ppapLevels[[#This Row],[Commodity / Product Type]],ppapLevels[[#This Row],[PPAP Reason]])</f>
        <v>GlassNew Tooling</v>
      </c>
      <c r="G79" t="s">
        <v>56</v>
      </c>
      <c r="H79" t="s">
        <v>57</v>
      </c>
      <c r="I79">
        <v>3</v>
      </c>
      <c r="J79" t="s">
        <v>101</v>
      </c>
    </row>
    <row r="80" spans="6:10" x14ac:dyDescent="0.25">
      <c r="F80" t="str">
        <f>CONCATENATE(ppapLevels[[#This Row],[Commodity / Product Type]],ppapLevels[[#This Row],[PPAP Reason]])</f>
        <v>GlassSupplier Site Location Change</v>
      </c>
      <c r="G80" t="s">
        <v>56</v>
      </c>
      <c r="H80" t="s">
        <v>61</v>
      </c>
      <c r="I80">
        <v>2</v>
      </c>
      <c r="J80" t="s">
        <v>66</v>
      </c>
    </row>
    <row r="81" spans="6:10" x14ac:dyDescent="0.25">
      <c r="F81" t="str">
        <f>CONCATENATE(ppapLevels[[#This Row],[Commodity / Product Type]],ppapLevels[[#This Row],[PPAP Reason]])</f>
        <v>GlassTransferred Tooling</v>
      </c>
      <c r="G81" t="s">
        <v>56</v>
      </c>
      <c r="H81" t="s">
        <v>68</v>
      </c>
      <c r="I81">
        <v>2</v>
      </c>
      <c r="J81" t="s">
        <v>71</v>
      </c>
    </row>
    <row r="82" spans="6:10" x14ac:dyDescent="0.25">
      <c r="F82" t="str">
        <f>CONCATENATE(ppapLevels[[#This Row],[Commodity / Product Type]],ppapLevels[[#This Row],[PPAP Reason]])</f>
        <v>Machined PartsChange in Material</v>
      </c>
      <c r="G82" t="s">
        <v>60</v>
      </c>
      <c r="H82" t="s">
        <v>9</v>
      </c>
      <c r="I82">
        <v>2</v>
      </c>
      <c r="J82" t="s">
        <v>13</v>
      </c>
    </row>
    <row r="83" spans="6:10" x14ac:dyDescent="0.25">
      <c r="F83" t="str">
        <f>CONCATENATE(ppapLevels[[#This Row],[Commodity / Product Type]],ppapLevels[[#This Row],[PPAP Reason]])</f>
        <v>Machined PartsChange in Process</v>
      </c>
      <c r="G83" t="s">
        <v>60</v>
      </c>
      <c r="H83" t="s">
        <v>15</v>
      </c>
      <c r="I83">
        <v>2</v>
      </c>
      <c r="J83" t="s">
        <v>19</v>
      </c>
    </row>
    <row r="84" spans="6:10" x14ac:dyDescent="0.25">
      <c r="F84" t="str">
        <f>CONCATENATE(ppapLevels[[#This Row],[Commodity / Product Type]],ppapLevels[[#This Row],[PPAP Reason]])</f>
        <v>Machined PartsCorrection of Discrepancy</v>
      </c>
      <c r="G84" t="s">
        <v>60</v>
      </c>
      <c r="H84" t="s">
        <v>21</v>
      </c>
      <c r="I84">
        <v>2</v>
      </c>
      <c r="J84" t="s">
        <v>27</v>
      </c>
    </row>
    <row r="85" spans="6:10" x14ac:dyDescent="0.25">
      <c r="F85" t="str">
        <f>CONCATENATE(ppapLevels[[#This Row],[Commodity / Product Type]],ppapLevels[[#This Row],[PPAP Reason]])</f>
        <v>Machined PartsEngineering Change (Dimensional)</v>
      </c>
      <c r="G85" t="s">
        <v>60</v>
      </c>
      <c r="H85" t="s">
        <v>29</v>
      </c>
      <c r="I85">
        <v>2</v>
      </c>
      <c r="J85" t="s">
        <v>35</v>
      </c>
    </row>
    <row r="86" spans="6:10" x14ac:dyDescent="0.25">
      <c r="F86" t="str">
        <f>CONCATENATE(ppapLevels[[#This Row],[Commodity / Product Type]],ppapLevels[[#This Row],[PPAP Reason]])</f>
        <v>Machined PartsInitial Submission</v>
      </c>
      <c r="G86" t="s">
        <v>60</v>
      </c>
      <c r="H86" t="s">
        <v>37</v>
      </c>
      <c r="I86">
        <v>3</v>
      </c>
      <c r="J86" t="s">
        <v>90</v>
      </c>
    </row>
    <row r="87" spans="6:10" x14ac:dyDescent="0.25">
      <c r="F87" t="str">
        <f>CONCATENATE(ppapLevels[[#This Row],[Commodity / Product Type]],ppapLevels[[#This Row],[PPAP Reason]])</f>
        <v>Machined PartsModified Tooling</v>
      </c>
      <c r="G87" t="s">
        <v>60</v>
      </c>
      <c r="H87" t="s">
        <v>44</v>
      </c>
      <c r="I87">
        <v>2</v>
      </c>
      <c r="J87" t="s">
        <v>49</v>
      </c>
    </row>
    <row r="88" spans="6:10" x14ac:dyDescent="0.25">
      <c r="F88" t="str">
        <f>CONCATENATE(ppapLevels[[#This Row],[Commodity / Product Type]],ppapLevels[[#This Row],[PPAP Reason]])</f>
        <v>Machined PartsChange in sub tier supplier</v>
      </c>
      <c r="G88" t="s">
        <v>60</v>
      </c>
      <c r="H88" t="s">
        <v>51</v>
      </c>
      <c r="I88">
        <v>2</v>
      </c>
      <c r="J88" t="s">
        <v>55</v>
      </c>
    </row>
    <row r="89" spans="6:10" x14ac:dyDescent="0.25">
      <c r="F89" t="str">
        <f>CONCATENATE(ppapLevels[[#This Row],[Commodity / Product Type]],ppapLevels[[#This Row],[PPAP Reason]])</f>
        <v>Machined PartsNew Tooling</v>
      </c>
      <c r="G89" t="s">
        <v>60</v>
      </c>
      <c r="H89" t="s">
        <v>57</v>
      </c>
      <c r="I89">
        <v>3</v>
      </c>
      <c r="J89" t="s">
        <v>101</v>
      </c>
    </row>
    <row r="90" spans="6:10" x14ac:dyDescent="0.25">
      <c r="F90" t="str">
        <f>CONCATENATE(ppapLevels[[#This Row],[Commodity / Product Type]],ppapLevels[[#This Row],[PPAP Reason]])</f>
        <v>Machined PartsSupplier Site Location Change</v>
      </c>
      <c r="G90" t="s">
        <v>60</v>
      </c>
      <c r="H90" t="s">
        <v>61</v>
      </c>
      <c r="I90">
        <v>2</v>
      </c>
      <c r="J90" t="s">
        <v>66</v>
      </c>
    </row>
    <row r="91" spans="6:10" x14ac:dyDescent="0.25">
      <c r="F91" t="str">
        <f>CONCATENATE(ppapLevels[[#This Row],[Commodity / Product Type]],ppapLevels[[#This Row],[PPAP Reason]])</f>
        <v>Machined PartsTransferred Tooling</v>
      </c>
      <c r="G91" t="s">
        <v>60</v>
      </c>
      <c r="H91" t="s">
        <v>68</v>
      </c>
      <c r="I91">
        <v>2</v>
      </c>
      <c r="J91" t="s">
        <v>71</v>
      </c>
    </row>
    <row r="92" spans="6:10" x14ac:dyDescent="0.25">
      <c r="F92" t="str">
        <f>CONCATENATE(ppapLevels[[#This Row],[Commodity / Product Type]],ppapLevels[[#This Row],[PPAP Reason]])</f>
        <v>PackagingChange in Material</v>
      </c>
      <c r="G92" t="s">
        <v>67</v>
      </c>
      <c r="H92" t="s">
        <v>9</v>
      </c>
      <c r="I92">
        <v>2</v>
      </c>
      <c r="J92" t="s">
        <v>13</v>
      </c>
    </row>
    <row r="93" spans="6:10" x14ac:dyDescent="0.25">
      <c r="F93" t="str">
        <f>CONCATENATE(ppapLevels[[#This Row],[Commodity / Product Type]],ppapLevels[[#This Row],[PPAP Reason]])</f>
        <v>PackagingChange in Process</v>
      </c>
      <c r="G93" t="s">
        <v>67</v>
      </c>
      <c r="H93" t="s">
        <v>15</v>
      </c>
      <c r="I93">
        <v>2</v>
      </c>
      <c r="J93" t="s">
        <v>19</v>
      </c>
    </row>
    <row r="94" spans="6:10" x14ac:dyDescent="0.25">
      <c r="F94" t="str">
        <f>CONCATENATE(ppapLevels[[#This Row],[Commodity / Product Type]],ppapLevels[[#This Row],[PPAP Reason]])</f>
        <v>PackagingCorrection of Discrepancy</v>
      </c>
      <c r="G94" t="s">
        <v>67</v>
      </c>
      <c r="H94" t="s">
        <v>21</v>
      </c>
      <c r="I94">
        <v>2</v>
      </c>
      <c r="J94" t="s">
        <v>27</v>
      </c>
    </row>
    <row r="95" spans="6:10" x14ac:dyDescent="0.25">
      <c r="F95" t="str">
        <f>CONCATENATE(ppapLevels[[#This Row],[Commodity / Product Type]],ppapLevels[[#This Row],[PPAP Reason]])</f>
        <v>PackagingEngineering Change (Dimensional)</v>
      </c>
      <c r="G95" t="s">
        <v>67</v>
      </c>
      <c r="H95" t="s">
        <v>29</v>
      </c>
      <c r="I95">
        <v>2</v>
      </c>
      <c r="J95" t="s">
        <v>35</v>
      </c>
    </row>
    <row r="96" spans="6:10" x14ac:dyDescent="0.25">
      <c r="F96" t="str">
        <f>CONCATENATE(ppapLevels[[#This Row],[Commodity / Product Type]],ppapLevels[[#This Row],[PPAP Reason]])</f>
        <v>PackagingInitial Submission</v>
      </c>
      <c r="G96" t="s">
        <v>67</v>
      </c>
      <c r="H96" t="s">
        <v>37</v>
      </c>
      <c r="I96">
        <v>3</v>
      </c>
      <c r="J96" t="s">
        <v>90</v>
      </c>
    </row>
    <row r="97" spans="6:10" x14ac:dyDescent="0.25">
      <c r="F97" t="str">
        <f>CONCATENATE(ppapLevels[[#This Row],[Commodity / Product Type]],ppapLevels[[#This Row],[PPAP Reason]])</f>
        <v>PackagingModified Tooling</v>
      </c>
      <c r="G97" t="s">
        <v>67</v>
      </c>
      <c r="H97" t="s">
        <v>44</v>
      </c>
      <c r="I97">
        <v>2</v>
      </c>
      <c r="J97" t="s">
        <v>49</v>
      </c>
    </row>
    <row r="98" spans="6:10" x14ac:dyDescent="0.25">
      <c r="F98" t="str">
        <f>CONCATENATE(ppapLevels[[#This Row],[Commodity / Product Type]],ppapLevels[[#This Row],[PPAP Reason]])</f>
        <v>PackagingChange in sub tier supplier</v>
      </c>
      <c r="G98" t="s">
        <v>67</v>
      </c>
      <c r="H98" t="s">
        <v>51</v>
      </c>
      <c r="I98">
        <v>2</v>
      </c>
      <c r="J98" t="s">
        <v>55</v>
      </c>
    </row>
    <row r="99" spans="6:10" x14ac:dyDescent="0.25">
      <c r="F99" t="str">
        <f>CONCATENATE(ppapLevels[[#This Row],[Commodity / Product Type]],ppapLevels[[#This Row],[PPAP Reason]])</f>
        <v>PackagingNew Tooling</v>
      </c>
      <c r="G99" t="s">
        <v>67</v>
      </c>
      <c r="H99" t="s">
        <v>57</v>
      </c>
      <c r="I99">
        <v>3</v>
      </c>
      <c r="J99" t="s">
        <v>101</v>
      </c>
    </row>
    <row r="100" spans="6:10" x14ac:dyDescent="0.25">
      <c r="F100" t="str">
        <f>CONCATENATE(ppapLevels[[#This Row],[Commodity / Product Type]],ppapLevels[[#This Row],[PPAP Reason]])</f>
        <v>PackagingSupplier Site Location Change</v>
      </c>
      <c r="G100" t="s">
        <v>67</v>
      </c>
      <c r="H100" t="s">
        <v>61</v>
      </c>
      <c r="I100">
        <v>2</v>
      </c>
      <c r="J100" t="s">
        <v>66</v>
      </c>
    </row>
    <row r="101" spans="6:10" x14ac:dyDescent="0.25">
      <c r="F101" t="str">
        <f>CONCATENATE(ppapLevels[[#This Row],[Commodity / Product Type]],ppapLevels[[#This Row],[PPAP Reason]])</f>
        <v>PackagingTransferred Tooling</v>
      </c>
      <c r="G101" t="s">
        <v>67</v>
      </c>
      <c r="H101" t="s">
        <v>68</v>
      </c>
      <c r="I101">
        <v>2</v>
      </c>
      <c r="J101" t="s">
        <v>71</v>
      </c>
    </row>
    <row r="102" spans="6:10" x14ac:dyDescent="0.25">
      <c r="F102" t="str">
        <f>CONCATENATE(ppapLevels[[#This Row],[Commodity / Product Type]],ppapLevels[[#This Row],[PPAP Reason]])</f>
        <v>PlasticsChange in Material</v>
      </c>
      <c r="G102" t="s">
        <v>72</v>
      </c>
      <c r="H102" t="s">
        <v>9</v>
      </c>
      <c r="I102">
        <v>2</v>
      </c>
      <c r="J102" t="s">
        <v>13</v>
      </c>
    </row>
    <row r="103" spans="6:10" x14ac:dyDescent="0.25">
      <c r="F103" t="str">
        <f>CONCATENATE(ppapLevels[[#This Row],[Commodity / Product Type]],ppapLevels[[#This Row],[PPAP Reason]])</f>
        <v>PlasticsChange in Process</v>
      </c>
      <c r="G103" t="s">
        <v>72</v>
      </c>
      <c r="H103" t="s">
        <v>15</v>
      </c>
      <c r="I103">
        <v>2</v>
      </c>
      <c r="J103" t="s">
        <v>19</v>
      </c>
    </row>
    <row r="104" spans="6:10" x14ac:dyDescent="0.25">
      <c r="F104" t="str">
        <f>CONCATENATE(ppapLevels[[#This Row],[Commodity / Product Type]],ppapLevels[[#This Row],[PPAP Reason]])</f>
        <v>PlasticsCorrection of Discrepancy</v>
      </c>
      <c r="G104" t="s">
        <v>72</v>
      </c>
      <c r="H104" t="s">
        <v>21</v>
      </c>
      <c r="I104">
        <v>2</v>
      </c>
      <c r="J104" t="s">
        <v>27</v>
      </c>
    </row>
    <row r="105" spans="6:10" x14ac:dyDescent="0.25">
      <c r="F105" t="str">
        <f>CONCATENATE(ppapLevels[[#This Row],[Commodity / Product Type]],ppapLevels[[#This Row],[PPAP Reason]])</f>
        <v>PlasticsEngineering Change (Dimensional)</v>
      </c>
      <c r="G105" t="s">
        <v>72</v>
      </c>
      <c r="H105" t="s">
        <v>29</v>
      </c>
      <c r="I105">
        <v>2</v>
      </c>
      <c r="J105" t="s">
        <v>35</v>
      </c>
    </row>
    <row r="106" spans="6:10" x14ac:dyDescent="0.25">
      <c r="F106" t="str">
        <f>CONCATENATE(ppapLevels[[#This Row],[Commodity / Product Type]],ppapLevels[[#This Row],[PPAP Reason]])</f>
        <v>PlasticsInitial Submission</v>
      </c>
      <c r="G106" t="s">
        <v>72</v>
      </c>
      <c r="H106" t="s">
        <v>37</v>
      </c>
      <c r="I106">
        <v>3</v>
      </c>
      <c r="J106" t="s">
        <v>90</v>
      </c>
    </row>
    <row r="107" spans="6:10" x14ac:dyDescent="0.25">
      <c r="F107" t="str">
        <f>CONCATENATE(ppapLevels[[#This Row],[Commodity / Product Type]],ppapLevels[[#This Row],[PPAP Reason]])</f>
        <v>PlasticsModified Tooling</v>
      </c>
      <c r="G107" t="s">
        <v>72</v>
      </c>
      <c r="H107" t="s">
        <v>44</v>
      </c>
      <c r="I107">
        <v>2</v>
      </c>
      <c r="J107" t="s">
        <v>49</v>
      </c>
    </row>
    <row r="108" spans="6:10" x14ac:dyDescent="0.25">
      <c r="F108" t="str">
        <f>CONCATENATE(ppapLevels[[#This Row],[Commodity / Product Type]],ppapLevels[[#This Row],[PPAP Reason]])</f>
        <v>PlasticsChange in sub tier supplier</v>
      </c>
      <c r="G108" t="s">
        <v>72</v>
      </c>
      <c r="H108" t="s">
        <v>51</v>
      </c>
      <c r="I108">
        <v>2</v>
      </c>
      <c r="J108" t="s">
        <v>55</v>
      </c>
    </row>
    <row r="109" spans="6:10" x14ac:dyDescent="0.25">
      <c r="F109" t="str">
        <f>CONCATENATE(ppapLevels[[#This Row],[Commodity / Product Type]],ppapLevels[[#This Row],[PPAP Reason]])</f>
        <v>PlasticsNew Tooling</v>
      </c>
      <c r="G109" t="s">
        <v>72</v>
      </c>
      <c r="H109" t="s">
        <v>57</v>
      </c>
      <c r="I109">
        <v>3</v>
      </c>
      <c r="J109" t="s">
        <v>101</v>
      </c>
    </row>
    <row r="110" spans="6:10" x14ac:dyDescent="0.25">
      <c r="F110" t="str">
        <f>CONCATENATE(ppapLevels[[#This Row],[Commodity / Product Type]],ppapLevels[[#This Row],[PPAP Reason]])</f>
        <v>PlasticsSupplier Site Location Change</v>
      </c>
      <c r="G110" t="s">
        <v>72</v>
      </c>
      <c r="H110" t="s">
        <v>61</v>
      </c>
      <c r="I110">
        <v>2</v>
      </c>
      <c r="J110" t="s">
        <v>66</v>
      </c>
    </row>
    <row r="111" spans="6:10" x14ac:dyDescent="0.25">
      <c r="F111" t="str">
        <f>CONCATENATE(ppapLevels[[#This Row],[Commodity / Product Type]],ppapLevels[[#This Row],[PPAP Reason]])</f>
        <v>PlasticsTransferred Tooling</v>
      </c>
      <c r="G111" t="s">
        <v>72</v>
      </c>
      <c r="H111" t="s">
        <v>68</v>
      </c>
      <c r="I111">
        <v>2</v>
      </c>
      <c r="J111" t="s">
        <v>71</v>
      </c>
    </row>
    <row r="112" spans="6:10" x14ac:dyDescent="0.25">
      <c r="F112" t="str">
        <f>CONCATENATE(ppapLevels[[#This Row],[Commodity / Product Type]],ppapLevels[[#This Row],[PPAP Reason]])</f>
        <v>Raw Metals (Aluminum, Brass, Steel, Zinc)Change in Material</v>
      </c>
      <c r="G112" t="s">
        <v>76</v>
      </c>
      <c r="H112" t="s">
        <v>9</v>
      </c>
      <c r="I112">
        <v>2</v>
      </c>
      <c r="J112" t="s">
        <v>13</v>
      </c>
    </row>
    <row r="113" spans="6:10" x14ac:dyDescent="0.25">
      <c r="F113" t="str">
        <f>CONCATENATE(ppapLevels[[#This Row],[Commodity / Product Type]],ppapLevels[[#This Row],[PPAP Reason]])</f>
        <v>Raw Metals (Aluminum, Brass, Steel, Zinc)Change in Process</v>
      </c>
      <c r="G113" t="s">
        <v>76</v>
      </c>
      <c r="H113" t="s">
        <v>15</v>
      </c>
      <c r="I113">
        <v>2</v>
      </c>
      <c r="J113" t="s">
        <v>19</v>
      </c>
    </row>
    <row r="114" spans="6:10" x14ac:dyDescent="0.25">
      <c r="F114" t="str">
        <f>CONCATENATE(ppapLevels[[#This Row],[Commodity / Product Type]],ppapLevels[[#This Row],[PPAP Reason]])</f>
        <v>Raw Metals (Aluminum, Brass, Steel, Zinc)Correction of Discrepancy</v>
      </c>
      <c r="G114" t="s">
        <v>76</v>
      </c>
      <c r="H114" t="s">
        <v>21</v>
      </c>
      <c r="I114">
        <v>2</v>
      </c>
      <c r="J114" t="s">
        <v>27</v>
      </c>
    </row>
    <row r="115" spans="6:10" x14ac:dyDescent="0.25">
      <c r="F115" t="str">
        <f>CONCATENATE(ppapLevels[[#This Row],[Commodity / Product Type]],ppapLevels[[#This Row],[PPAP Reason]])</f>
        <v>Raw Metals (Aluminum, Brass, Steel, Zinc)Engineering Change (Dimensional)</v>
      </c>
      <c r="G115" t="s">
        <v>76</v>
      </c>
      <c r="H115" t="s">
        <v>29</v>
      </c>
      <c r="I115">
        <v>2</v>
      </c>
      <c r="J115" t="s">
        <v>35</v>
      </c>
    </row>
    <row r="116" spans="6:10" x14ac:dyDescent="0.25">
      <c r="F116" t="str">
        <f>CONCATENATE(ppapLevels[[#This Row],[Commodity / Product Type]],ppapLevels[[#This Row],[PPAP Reason]])</f>
        <v>Raw Metals (Aluminum, Brass, Steel, Zinc)Initial Submission</v>
      </c>
      <c r="G116" t="s">
        <v>76</v>
      </c>
      <c r="H116" t="s">
        <v>37</v>
      </c>
      <c r="I116">
        <v>3</v>
      </c>
      <c r="J116" t="s">
        <v>90</v>
      </c>
    </row>
    <row r="117" spans="6:10" x14ac:dyDescent="0.25">
      <c r="F117" t="str">
        <f>CONCATENATE(ppapLevels[[#This Row],[Commodity / Product Type]],ppapLevels[[#This Row],[PPAP Reason]])</f>
        <v>Raw Metals (Aluminum, Brass, Steel, Zinc)Modified Tooling</v>
      </c>
      <c r="G117" t="s">
        <v>76</v>
      </c>
      <c r="H117" t="s">
        <v>44</v>
      </c>
      <c r="I117">
        <v>2</v>
      </c>
      <c r="J117" t="s">
        <v>49</v>
      </c>
    </row>
    <row r="118" spans="6:10" x14ac:dyDescent="0.25">
      <c r="F118" t="str">
        <f>CONCATENATE(ppapLevels[[#This Row],[Commodity / Product Type]],ppapLevels[[#This Row],[PPAP Reason]])</f>
        <v>Raw Metals (Aluminum, Brass, Steel, Zinc)Change in sub tier supplier</v>
      </c>
      <c r="G118" t="s">
        <v>76</v>
      </c>
      <c r="H118" t="s">
        <v>51</v>
      </c>
      <c r="I118">
        <v>2</v>
      </c>
      <c r="J118" t="s">
        <v>55</v>
      </c>
    </row>
    <row r="119" spans="6:10" x14ac:dyDescent="0.25">
      <c r="F119" t="str">
        <f>CONCATENATE(ppapLevels[[#This Row],[Commodity / Product Type]],ppapLevels[[#This Row],[PPAP Reason]])</f>
        <v>Raw Metals (Aluminum, Brass, Steel, Zinc)New Tooling</v>
      </c>
      <c r="G119" t="s">
        <v>76</v>
      </c>
      <c r="H119" t="s">
        <v>57</v>
      </c>
      <c r="I119">
        <v>3</v>
      </c>
      <c r="J119" t="s">
        <v>101</v>
      </c>
    </row>
    <row r="120" spans="6:10" x14ac:dyDescent="0.25">
      <c r="F120" t="str">
        <f>CONCATENATE(ppapLevels[[#This Row],[Commodity / Product Type]],ppapLevels[[#This Row],[PPAP Reason]])</f>
        <v>Raw Metals (Aluminum, Brass, Steel, Zinc)Supplier Site Location Change</v>
      </c>
      <c r="G120" t="s">
        <v>76</v>
      </c>
      <c r="H120" t="s">
        <v>61</v>
      </c>
      <c r="I120">
        <v>2</v>
      </c>
      <c r="J120" t="s">
        <v>66</v>
      </c>
    </row>
    <row r="121" spans="6:10" x14ac:dyDescent="0.25">
      <c r="F121" t="str">
        <f>CONCATENATE(ppapLevels[[#This Row],[Commodity / Product Type]],ppapLevels[[#This Row],[PPAP Reason]])</f>
        <v>Raw Metals (Aluminum, Brass, Steel, Zinc)Transferred Tooling</v>
      </c>
      <c r="G121" t="s">
        <v>76</v>
      </c>
      <c r="H121" t="s">
        <v>68</v>
      </c>
      <c r="I121">
        <v>2</v>
      </c>
      <c r="J121" t="s">
        <v>71</v>
      </c>
    </row>
    <row r="122" spans="6:10" x14ac:dyDescent="0.25">
      <c r="F122" t="str">
        <f>CONCATENATE(ppapLevels[[#This Row],[Commodity / Product Type]],ppapLevels[[#This Row],[PPAP Reason]])</f>
        <v>Roll FormChange in Material</v>
      </c>
      <c r="G122" t="s">
        <v>79</v>
      </c>
      <c r="H122" t="s">
        <v>9</v>
      </c>
      <c r="I122">
        <v>2</v>
      </c>
      <c r="J122" t="s">
        <v>13</v>
      </c>
    </row>
    <row r="123" spans="6:10" x14ac:dyDescent="0.25">
      <c r="F123" t="str">
        <f>CONCATENATE(ppapLevels[[#This Row],[Commodity / Product Type]],ppapLevels[[#This Row],[PPAP Reason]])</f>
        <v>Roll FormChange in Process</v>
      </c>
      <c r="G123" t="s">
        <v>79</v>
      </c>
      <c r="H123" t="s">
        <v>15</v>
      </c>
      <c r="I123">
        <v>2</v>
      </c>
      <c r="J123" t="s">
        <v>19</v>
      </c>
    </row>
    <row r="124" spans="6:10" x14ac:dyDescent="0.25">
      <c r="F124" t="str">
        <f>CONCATENATE(ppapLevels[[#This Row],[Commodity / Product Type]],ppapLevels[[#This Row],[PPAP Reason]])</f>
        <v>Roll FormCorrection of Discrepancy</v>
      </c>
      <c r="G124" t="s">
        <v>79</v>
      </c>
      <c r="H124" t="s">
        <v>21</v>
      </c>
      <c r="I124">
        <v>2</v>
      </c>
      <c r="J124" t="s">
        <v>27</v>
      </c>
    </row>
    <row r="125" spans="6:10" x14ac:dyDescent="0.25">
      <c r="F125" t="str">
        <f>CONCATENATE(ppapLevels[[#This Row],[Commodity / Product Type]],ppapLevels[[#This Row],[PPAP Reason]])</f>
        <v>Roll FormEngineering Change (Dimensional)</v>
      </c>
      <c r="G125" t="s">
        <v>79</v>
      </c>
      <c r="H125" t="s">
        <v>29</v>
      </c>
      <c r="I125">
        <v>2</v>
      </c>
      <c r="J125" t="s">
        <v>35</v>
      </c>
    </row>
    <row r="126" spans="6:10" x14ac:dyDescent="0.25">
      <c r="F126" t="str">
        <f>CONCATENATE(ppapLevels[[#This Row],[Commodity / Product Type]],ppapLevels[[#This Row],[PPAP Reason]])</f>
        <v>Roll FormInitial Submission</v>
      </c>
      <c r="G126" t="s">
        <v>79</v>
      </c>
      <c r="H126" t="s">
        <v>37</v>
      </c>
      <c r="I126">
        <v>3</v>
      </c>
      <c r="J126" t="s">
        <v>90</v>
      </c>
    </row>
    <row r="127" spans="6:10" x14ac:dyDescent="0.25">
      <c r="F127" t="str">
        <f>CONCATENATE(ppapLevels[[#This Row],[Commodity / Product Type]],ppapLevels[[#This Row],[PPAP Reason]])</f>
        <v>Roll FormModified Tooling</v>
      </c>
      <c r="G127" t="s">
        <v>79</v>
      </c>
      <c r="H127" t="s">
        <v>44</v>
      </c>
      <c r="I127">
        <v>2</v>
      </c>
      <c r="J127" t="s">
        <v>49</v>
      </c>
    </row>
    <row r="128" spans="6:10" x14ac:dyDescent="0.25">
      <c r="F128" t="str">
        <f>CONCATENATE(ppapLevels[[#This Row],[Commodity / Product Type]],ppapLevels[[#This Row],[PPAP Reason]])</f>
        <v>Roll FormChange in sub tier supplier</v>
      </c>
      <c r="G128" t="s">
        <v>79</v>
      </c>
      <c r="H128" t="s">
        <v>51</v>
      </c>
      <c r="I128">
        <v>2</v>
      </c>
      <c r="J128" t="s">
        <v>55</v>
      </c>
    </row>
    <row r="129" spans="6:10" x14ac:dyDescent="0.25">
      <c r="F129" t="str">
        <f>CONCATENATE(ppapLevels[[#This Row],[Commodity / Product Type]],ppapLevels[[#This Row],[PPAP Reason]])</f>
        <v>Roll FormNew Tooling</v>
      </c>
      <c r="G129" t="s">
        <v>79</v>
      </c>
      <c r="H129" t="s">
        <v>57</v>
      </c>
      <c r="I129">
        <v>3</v>
      </c>
      <c r="J129" t="s">
        <v>101</v>
      </c>
    </row>
    <row r="130" spans="6:10" x14ac:dyDescent="0.25">
      <c r="F130" t="str">
        <f>CONCATENATE(ppapLevels[[#This Row],[Commodity / Product Type]],ppapLevels[[#This Row],[PPAP Reason]])</f>
        <v>Roll FormSupplier Site Location Change</v>
      </c>
      <c r="G130" t="s">
        <v>79</v>
      </c>
      <c r="H130" t="s">
        <v>61</v>
      </c>
      <c r="I130">
        <v>2</v>
      </c>
      <c r="J130" t="s">
        <v>66</v>
      </c>
    </row>
    <row r="131" spans="6:10" x14ac:dyDescent="0.25">
      <c r="F131" t="str">
        <f>CONCATENATE(ppapLevels[[#This Row],[Commodity / Product Type]],ppapLevels[[#This Row],[PPAP Reason]])</f>
        <v>Roll FormTransferred Tooling</v>
      </c>
      <c r="G131" t="s">
        <v>79</v>
      </c>
      <c r="H131" t="s">
        <v>68</v>
      </c>
      <c r="I131">
        <v>2</v>
      </c>
      <c r="J131" t="s">
        <v>71</v>
      </c>
    </row>
    <row r="132" spans="6:10" x14ac:dyDescent="0.25">
      <c r="F132" t="str">
        <f>CONCATENATE(ppapLevels[[#This Row],[Commodity / Product Type]],ppapLevels[[#This Row],[PPAP Reason]])</f>
        <v>Rubber / Gaskets / Seals / O-RingsChange in Material</v>
      </c>
      <c r="G132" t="s">
        <v>82</v>
      </c>
      <c r="H132" t="s">
        <v>9</v>
      </c>
      <c r="I132">
        <v>2</v>
      </c>
      <c r="J132" t="s">
        <v>13</v>
      </c>
    </row>
    <row r="133" spans="6:10" x14ac:dyDescent="0.25">
      <c r="F133" t="str">
        <f>CONCATENATE(ppapLevels[[#This Row],[Commodity / Product Type]],ppapLevels[[#This Row],[PPAP Reason]])</f>
        <v>Rubber / Gaskets / Seals / O-RingsChange in Process</v>
      </c>
      <c r="G133" t="s">
        <v>82</v>
      </c>
      <c r="H133" t="s">
        <v>15</v>
      </c>
      <c r="I133">
        <v>2</v>
      </c>
      <c r="J133" t="s">
        <v>19</v>
      </c>
    </row>
    <row r="134" spans="6:10" x14ac:dyDescent="0.25">
      <c r="F134" t="str">
        <f>CONCATENATE(ppapLevels[[#This Row],[Commodity / Product Type]],ppapLevels[[#This Row],[PPAP Reason]])</f>
        <v>Rubber / Gaskets / Seals / O-RingsCorrection of Discrepancy</v>
      </c>
      <c r="G134" t="s">
        <v>82</v>
      </c>
      <c r="H134" t="s">
        <v>21</v>
      </c>
      <c r="I134">
        <v>2</v>
      </c>
      <c r="J134" t="s">
        <v>27</v>
      </c>
    </row>
    <row r="135" spans="6:10" x14ac:dyDescent="0.25">
      <c r="F135" t="str">
        <f>CONCATENATE(ppapLevels[[#This Row],[Commodity / Product Type]],ppapLevels[[#This Row],[PPAP Reason]])</f>
        <v>Rubber / Gaskets / Seals / O-RingsEngineering Change (Dimensional)</v>
      </c>
      <c r="G135" t="s">
        <v>82</v>
      </c>
      <c r="H135" t="s">
        <v>29</v>
      </c>
      <c r="I135">
        <v>2</v>
      </c>
      <c r="J135" t="s">
        <v>35</v>
      </c>
    </row>
    <row r="136" spans="6:10" x14ac:dyDescent="0.25">
      <c r="F136" t="str">
        <f>CONCATENATE(ppapLevels[[#This Row],[Commodity / Product Type]],ppapLevels[[#This Row],[PPAP Reason]])</f>
        <v>Rubber / Gaskets / Seals / O-RingsInitial Submission</v>
      </c>
      <c r="G136" t="s">
        <v>82</v>
      </c>
      <c r="H136" t="s">
        <v>37</v>
      </c>
      <c r="I136">
        <v>3</v>
      </c>
      <c r="J136" t="s">
        <v>113</v>
      </c>
    </row>
    <row r="137" spans="6:10" x14ac:dyDescent="0.25">
      <c r="F137" t="str">
        <f>CONCATENATE(ppapLevels[[#This Row],[Commodity / Product Type]],ppapLevels[[#This Row],[PPAP Reason]])</f>
        <v>Rubber / Gaskets / Seals / O-RingsModified Tooling</v>
      </c>
      <c r="G137" t="s">
        <v>82</v>
      </c>
      <c r="H137" t="s">
        <v>44</v>
      </c>
      <c r="I137">
        <v>2</v>
      </c>
      <c r="J137" t="s">
        <v>49</v>
      </c>
    </row>
    <row r="138" spans="6:10" x14ac:dyDescent="0.25">
      <c r="F138" t="str">
        <f>CONCATENATE(ppapLevels[[#This Row],[Commodity / Product Type]],ppapLevels[[#This Row],[PPAP Reason]])</f>
        <v>Rubber / Gaskets / Seals / O-RingsChange in sub tier supplier</v>
      </c>
      <c r="G138" t="s">
        <v>82</v>
      </c>
      <c r="H138" t="s">
        <v>51</v>
      </c>
      <c r="I138">
        <v>2</v>
      </c>
      <c r="J138" t="s">
        <v>55</v>
      </c>
    </row>
    <row r="139" spans="6:10" x14ac:dyDescent="0.25">
      <c r="F139" t="str">
        <f>CONCATENATE(ppapLevels[[#This Row],[Commodity / Product Type]],ppapLevels[[#This Row],[PPAP Reason]])</f>
        <v>Rubber / Gaskets / Seals / O-RingsNew Tooling</v>
      </c>
      <c r="G139" t="s">
        <v>82</v>
      </c>
      <c r="H139" t="s">
        <v>57</v>
      </c>
      <c r="I139">
        <v>3</v>
      </c>
      <c r="J139" t="s">
        <v>101</v>
      </c>
    </row>
    <row r="140" spans="6:10" x14ac:dyDescent="0.25">
      <c r="F140" t="str">
        <f>CONCATENATE(ppapLevels[[#This Row],[Commodity / Product Type]],ppapLevels[[#This Row],[PPAP Reason]])</f>
        <v>Rubber / Gaskets / Seals / O-RingsSupplier Site Location Change</v>
      </c>
      <c r="G140" t="s">
        <v>82</v>
      </c>
      <c r="H140" t="s">
        <v>61</v>
      </c>
      <c r="I140">
        <v>2</v>
      </c>
      <c r="J140" t="s">
        <v>66</v>
      </c>
    </row>
    <row r="141" spans="6:10" x14ac:dyDescent="0.25">
      <c r="F141" t="str">
        <f>CONCATENATE(ppapLevels[[#This Row],[Commodity / Product Type]],ppapLevels[[#This Row],[PPAP Reason]])</f>
        <v>Rubber / Gaskets / Seals / O-RingsTransferred Tooling</v>
      </c>
      <c r="G141" t="s">
        <v>82</v>
      </c>
      <c r="H141" t="s">
        <v>68</v>
      </c>
      <c r="I141">
        <v>2</v>
      </c>
      <c r="J141" t="s">
        <v>71</v>
      </c>
    </row>
    <row r="142" spans="6:10" x14ac:dyDescent="0.25">
      <c r="F142" t="str">
        <f>CONCATENATE(ppapLevels[[#This Row],[Commodity / Product Type]],ppapLevels[[#This Row],[PPAP Reason]])</f>
        <v>Sourced (OEM) ProductChange in Material</v>
      </c>
      <c r="G142" t="s">
        <v>86</v>
      </c>
      <c r="H142" t="s">
        <v>9</v>
      </c>
      <c r="I142">
        <v>2</v>
      </c>
      <c r="J142" t="s">
        <v>13</v>
      </c>
    </row>
    <row r="143" spans="6:10" x14ac:dyDescent="0.25">
      <c r="F143" t="str">
        <f>CONCATENATE(ppapLevels[[#This Row],[Commodity / Product Type]],ppapLevels[[#This Row],[PPAP Reason]])</f>
        <v>Sourced (OEM) ProductChange in Process</v>
      </c>
      <c r="G143" t="s">
        <v>86</v>
      </c>
      <c r="H143" t="s">
        <v>15</v>
      </c>
      <c r="I143">
        <v>2</v>
      </c>
      <c r="J143" t="s">
        <v>19</v>
      </c>
    </row>
    <row r="144" spans="6:10" x14ac:dyDescent="0.25">
      <c r="F144" t="str">
        <f>CONCATENATE(ppapLevels[[#This Row],[Commodity / Product Type]],ppapLevels[[#This Row],[PPAP Reason]])</f>
        <v>Sourced (OEM) ProductCorrection of Discrepancy</v>
      </c>
      <c r="G144" t="s">
        <v>86</v>
      </c>
      <c r="H144" t="s">
        <v>21</v>
      </c>
      <c r="I144">
        <v>2</v>
      </c>
      <c r="J144" t="s">
        <v>27</v>
      </c>
    </row>
    <row r="145" spans="6:10" x14ac:dyDescent="0.25">
      <c r="F145" t="str">
        <f>CONCATENATE(ppapLevels[[#This Row],[Commodity / Product Type]],ppapLevels[[#This Row],[PPAP Reason]])</f>
        <v>Sourced (OEM) ProductEngineering Change (Dimensional)</v>
      </c>
      <c r="G145" t="s">
        <v>86</v>
      </c>
      <c r="H145" t="s">
        <v>29</v>
      </c>
      <c r="I145">
        <v>2</v>
      </c>
      <c r="J145" t="s">
        <v>35</v>
      </c>
    </row>
    <row r="146" spans="6:10" x14ac:dyDescent="0.25">
      <c r="F146" t="str">
        <f>CONCATENATE(ppapLevels[[#This Row],[Commodity / Product Type]],ppapLevels[[#This Row],[PPAP Reason]])</f>
        <v>Sourced (OEM) ProductInitial Submission</v>
      </c>
      <c r="G146" t="s">
        <v>86</v>
      </c>
      <c r="H146" t="s">
        <v>37</v>
      </c>
      <c r="I146">
        <v>3</v>
      </c>
      <c r="J146" t="s">
        <v>90</v>
      </c>
    </row>
    <row r="147" spans="6:10" x14ac:dyDescent="0.25">
      <c r="F147" t="str">
        <f>CONCATENATE(ppapLevels[[#This Row],[Commodity / Product Type]],ppapLevels[[#This Row],[PPAP Reason]])</f>
        <v>Sourced (OEM) ProductModified Tooling</v>
      </c>
      <c r="G147" t="s">
        <v>86</v>
      </c>
      <c r="H147" t="s">
        <v>44</v>
      </c>
      <c r="I147">
        <v>2</v>
      </c>
      <c r="J147" t="s">
        <v>49</v>
      </c>
    </row>
    <row r="148" spans="6:10" x14ac:dyDescent="0.25">
      <c r="F148" t="str">
        <f>CONCATENATE(ppapLevels[[#This Row],[Commodity / Product Type]],ppapLevels[[#This Row],[PPAP Reason]])</f>
        <v>Sourced (OEM) ProductChange in sub tier supplier</v>
      </c>
      <c r="G148" t="s">
        <v>86</v>
      </c>
      <c r="H148" t="s">
        <v>51</v>
      </c>
      <c r="I148">
        <v>2</v>
      </c>
      <c r="J148" t="s">
        <v>55</v>
      </c>
    </row>
    <row r="149" spans="6:10" x14ac:dyDescent="0.25">
      <c r="F149" t="str">
        <f>CONCATENATE(ppapLevels[[#This Row],[Commodity / Product Type]],ppapLevels[[#This Row],[PPAP Reason]])</f>
        <v>Sourced (OEM) ProductNew Tooling</v>
      </c>
      <c r="G149" t="s">
        <v>86</v>
      </c>
      <c r="H149" t="s">
        <v>57</v>
      </c>
      <c r="I149">
        <v>3</v>
      </c>
      <c r="J149" t="s">
        <v>101</v>
      </c>
    </row>
    <row r="150" spans="6:10" x14ac:dyDescent="0.25">
      <c r="F150" t="str">
        <f>CONCATENATE(ppapLevels[[#This Row],[Commodity / Product Type]],ppapLevels[[#This Row],[PPAP Reason]])</f>
        <v>Sourced (OEM) ProductSupplier Site Location Change</v>
      </c>
      <c r="G150" t="s">
        <v>86</v>
      </c>
      <c r="H150" t="s">
        <v>61</v>
      </c>
      <c r="I150">
        <v>2</v>
      </c>
      <c r="J150" t="s">
        <v>66</v>
      </c>
    </row>
    <row r="151" spans="6:10" x14ac:dyDescent="0.25">
      <c r="F151" t="str">
        <f>CONCATENATE(ppapLevels[[#This Row],[Commodity / Product Type]],ppapLevels[[#This Row],[PPAP Reason]])</f>
        <v>Sourced (OEM) ProductTransferred Tooling</v>
      </c>
      <c r="G151" t="s">
        <v>86</v>
      </c>
      <c r="H151" t="s">
        <v>68</v>
      </c>
      <c r="I151">
        <v>2</v>
      </c>
      <c r="J151" t="s">
        <v>71</v>
      </c>
    </row>
    <row r="152" spans="6:10" x14ac:dyDescent="0.25">
      <c r="F152" t="str">
        <f>CONCATENATE(ppapLevels[[#This Row],[Commodity / Product Type]],ppapLevels[[#This Row],[PPAP Reason]])</f>
        <v>SpringsChange in Material</v>
      </c>
      <c r="G152" t="s">
        <v>91</v>
      </c>
      <c r="H152" t="s">
        <v>9</v>
      </c>
      <c r="I152">
        <v>2</v>
      </c>
      <c r="J152" t="s">
        <v>13</v>
      </c>
    </row>
    <row r="153" spans="6:10" x14ac:dyDescent="0.25">
      <c r="F153" t="str">
        <f>CONCATENATE(ppapLevels[[#This Row],[Commodity / Product Type]],ppapLevels[[#This Row],[PPAP Reason]])</f>
        <v>SpringsChange in Process</v>
      </c>
      <c r="G153" t="s">
        <v>91</v>
      </c>
      <c r="H153" t="s">
        <v>15</v>
      </c>
      <c r="I153">
        <v>2</v>
      </c>
      <c r="J153" t="s">
        <v>19</v>
      </c>
    </row>
    <row r="154" spans="6:10" x14ac:dyDescent="0.25">
      <c r="F154" t="str">
        <f>CONCATENATE(ppapLevels[[#This Row],[Commodity / Product Type]],ppapLevels[[#This Row],[PPAP Reason]])</f>
        <v>SpringsCorrection of Discrepancy</v>
      </c>
      <c r="G154" t="s">
        <v>91</v>
      </c>
      <c r="H154" t="s">
        <v>21</v>
      </c>
      <c r="I154">
        <v>2</v>
      </c>
      <c r="J154" t="s">
        <v>27</v>
      </c>
    </row>
    <row r="155" spans="6:10" x14ac:dyDescent="0.25">
      <c r="F155" t="str">
        <f>CONCATENATE(ppapLevels[[#This Row],[Commodity / Product Type]],ppapLevels[[#This Row],[PPAP Reason]])</f>
        <v>SpringsEngineering Change (Dimensional)</v>
      </c>
      <c r="G155" t="s">
        <v>91</v>
      </c>
      <c r="H155" t="s">
        <v>29</v>
      </c>
      <c r="I155">
        <v>2</v>
      </c>
      <c r="J155" t="s">
        <v>35</v>
      </c>
    </row>
    <row r="156" spans="6:10" x14ac:dyDescent="0.25">
      <c r="F156" t="str">
        <f>CONCATENATE(ppapLevels[[#This Row],[Commodity / Product Type]],ppapLevels[[#This Row],[PPAP Reason]])</f>
        <v>SpringsInitial Submission</v>
      </c>
      <c r="G156" t="s">
        <v>91</v>
      </c>
      <c r="H156" t="s">
        <v>37</v>
      </c>
      <c r="I156">
        <v>3</v>
      </c>
      <c r="J156" t="s">
        <v>90</v>
      </c>
    </row>
    <row r="157" spans="6:10" x14ac:dyDescent="0.25">
      <c r="F157" t="str">
        <f>CONCATENATE(ppapLevels[[#This Row],[Commodity / Product Type]],ppapLevels[[#This Row],[PPAP Reason]])</f>
        <v>SpringsModified Tooling</v>
      </c>
      <c r="G157" t="s">
        <v>91</v>
      </c>
      <c r="H157" t="s">
        <v>44</v>
      </c>
      <c r="I157">
        <v>2</v>
      </c>
      <c r="J157" t="s">
        <v>49</v>
      </c>
    </row>
    <row r="158" spans="6:10" x14ac:dyDescent="0.25">
      <c r="F158" t="str">
        <f>CONCATENATE(ppapLevels[[#This Row],[Commodity / Product Type]],ppapLevels[[#This Row],[PPAP Reason]])</f>
        <v>SpringsChange in sub tier supplier</v>
      </c>
      <c r="G158" t="s">
        <v>91</v>
      </c>
      <c r="H158" t="s">
        <v>51</v>
      </c>
      <c r="I158">
        <v>2</v>
      </c>
      <c r="J158" t="s">
        <v>55</v>
      </c>
    </row>
    <row r="159" spans="6:10" x14ac:dyDescent="0.25">
      <c r="F159" t="str">
        <f>CONCATENATE(ppapLevels[[#This Row],[Commodity / Product Type]],ppapLevels[[#This Row],[PPAP Reason]])</f>
        <v>SpringsNew Tooling</v>
      </c>
      <c r="G159" t="s">
        <v>91</v>
      </c>
      <c r="H159" t="s">
        <v>57</v>
      </c>
      <c r="I159">
        <v>3</v>
      </c>
      <c r="J159" t="s">
        <v>101</v>
      </c>
    </row>
    <row r="160" spans="6:10" x14ac:dyDescent="0.25">
      <c r="F160" t="str">
        <f>CONCATENATE(ppapLevels[[#This Row],[Commodity / Product Type]],ppapLevels[[#This Row],[PPAP Reason]])</f>
        <v>SpringsSupplier Site Location Change</v>
      </c>
      <c r="G160" t="s">
        <v>91</v>
      </c>
      <c r="H160" t="s">
        <v>61</v>
      </c>
      <c r="I160">
        <v>2</v>
      </c>
      <c r="J160" t="s">
        <v>66</v>
      </c>
    </row>
    <row r="161" spans="6:10" x14ac:dyDescent="0.25">
      <c r="F161" t="str">
        <f>CONCATENATE(ppapLevels[[#This Row],[Commodity / Product Type]],ppapLevels[[#This Row],[PPAP Reason]])</f>
        <v>SpringsTransferred Tooling</v>
      </c>
      <c r="G161" t="s">
        <v>91</v>
      </c>
      <c r="H161" t="s">
        <v>68</v>
      </c>
      <c r="I161">
        <v>2</v>
      </c>
      <c r="J161" t="s">
        <v>71</v>
      </c>
    </row>
    <row r="162" spans="6:10" x14ac:dyDescent="0.25">
      <c r="F162" t="str">
        <f>CONCATENATE(ppapLevels[[#This Row],[Commodity / Product Type]],ppapLevels[[#This Row],[PPAP Reason]])</f>
        <v>StampingsChange in Material</v>
      </c>
      <c r="G162" t="s">
        <v>94</v>
      </c>
      <c r="H162" t="s">
        <v>9</v>
      </c>
      <c r="I162">
        <v>2</v>
      </c>
      <c r="J162" t="s">
        <v>13</v>
      </c>
    </row>
    <row r="163" spans="6:10" x14ac:dyDescent="0.25">
      <c r="F163" t="str">
        <f>CONCATENATE(ppapLevels[[#This Row],[Commodity / Product Type]],ppapLevels[[#This Row],[PPAP Reason]])</f>
        <v>StampingsChange in Process</v>
      </c>
      <c r="G163" t="s">
        <v>94</v>
      </c>
      <c r="H163" t="s">
        <v>15</v>
      </c>
      <c r="I163">
        <v>2</v>
      </c>
      <c r="J163" t="s">
        <v>19</v>
      </c>
    </row>
    <row r="164" spans="6:10" x14ac:dyDescent="0.25">
      <c r="F164" t="str">
        <f>CONCATENATE(ppapLevels[[#This Row],[Commodity / Product Type]],ppapLevels[[#This Row],[PPAP Reason]])</f>
        <v>StampingsCorrection of Discrepancy</v>
      </c>
      <c r="G164" t="s">
        <v>94</v>
      </c>
      <c r="H164" t="s">
        <v>21</v>
      </c>
      <c r="I164">
        <v>2</v>
      </c>
      <c r="J164" t="s">
        <v>27</v>
      </c>
    </row>
    <row r="165" spans="6:10" x14ac:dyDescent="0.25">
      <c r="F165" t="str">
        <f>CONCATENATE(ppapLevels[[#This Row],[Commodity / Product Type]],ppapLevels[[#This Row],[PPAP Reason]])</f>
        <v>StampingsEngineering Change (Dimensional)</v>
      </c>
      <c r="G165" t="s">
        <v>94</v>
      </c>
      <c r="H165" t="s">
        <v>29</v>
      </c>
      <c r="I165">
        <v>2</v>
      </c>
      <c r="J165" t="s">
        <v>35</v>
      </c>
    </row>
    <row r="166" spans="6:10" x14ac:dyDescent="0.25">
      <c r="F166" t="str">
        <f>CONCATENATE(ppapLevels[[#This Row],[Commodity / Product Type]],ppapLevels[[#This Row],[PPAP Reason]])</f>
        <v>StampingsInitial Submission</v>
      </c>
      <c r="G166" t="s">
        <v>94</v>
      </c>
      <c r="H166" t="s">
        <v>37</v>
      </c>
      <c r="I166">
        <v>3</v>
      </c>
      <c r="J166" t="s">
        <v>90</v>
      </c>
    </row>
    <row r="167" spans="6:10" x14ac:dyDescent="0.25">
      <c r="F167" t="str">
        <f>CONCATENATE(ppapLevels[[#This Row],[Commodity / Product Type]],ppapLevels[[#This Row],[PPAP Reason]])</f>
        <v>StampingsModified Tooling</v>
      </c>
      <c r="G167" t="s">
        <v>94</v>
      </c>
      <c r="H167" t="s">
        <v>44</v>
      </c>
      <c r="I167">
        <v>2</v>
      </c>
      <c r="J167" t="s">
        <v>49</v>
      </c>
    </row>
    <row r="168" spans="6:10" x14ac:dyDescent="0.25">
      <c r="F168" t="str">
        <f>CONCATENATE(ppapLevels[[#This Row],[Commodity / Product Type]],ppapLevels[[#This Row],[PPAP Reason]])</f>
        <v>StampingsChange in sub tier supplier</v>
      </c>
      <c r="G168" t="s">
        <v>94</v>
      </c>
      <c r="H168" t="s">
        <v>51</v>
      </c>
      <c r="I168">
        <v>2</v>
      </c>
      <c r="J168" t="s">
        <v>55</v>
      </c>
    </row>
    <row r="169" spans="6:10" x14ac:dyDescent="0.25">
      <c r="F169" t="str">
        <f>CONCATENATE(ppapLevels[[#This Row],[Commodity / Product Type]],ppapLevels[[#This Row],[PPAP Reason]])</f>
        <v>StampingsNew Tooling</v>
      </c>
      <c r="G169" t="s">
        <v>94</v>
      </c>
      <c r="H169" t="s">
        <v>57</v>
      </c>
      <c r="I169">
        <v>3</v>
      </c>
      <c r="J169" t="s">
        <v>101</v>
      </c>
    </row>
    <row r="170" spans="6:10" x14ac:dyDescent="0.25">
      <c r="F170" t="str">
        <f>CONCATENATE(ppapLevels[[#This Row],[Commodity / Product Type]],ppapLevels[[#This Row],[PPAP Reason]])</f>
        <v>StampingsSupplier Site Location Change</v>
      </c>
      <c r="G170" t="s">
        <v>94</v>
      </c>
      <c r="H170" t="s">
        <v>61</v>
      </c>
      <c r="I170">
        <v>2</v>
      </c>
      <c r="J170" t="s">
        <v>66</v>
      </c>
    </row>
    <row r="171" spans="6:10" x14ac:dyDescent="0.25">
      <c r="F171" t="str">
        <f>CONCATENATE(ppapLevels[[#This Row],[Commodity / Product Type]],ppapLevels[[#This Row],[PPAP Reason]])</f>
        <v>StampingsTransferred Tooling</v>
      </c>
      <c r="G171" t="s">
        <v>94</v>
      </c>
      <c r="H171" t="s">
        <v>68</v>
      </c>
      <c r="I171">
        <v>2</v>
      </c>
      <c r="J171" t="s">
        <v>71</v>
      </c>
    </row>
    <row r="172" spans="6:10" x14ac:dyDescent="0.25">
      <c r="F172" t="str">
        <f>CONCATENATE(ppapLevels[[#This Row],[Commodity / Product Type]],ppapLevels[[#This Row],[PPAP Reason]])</f>
        <v>SubassembliesChange in Material</v>
      </c>
      <c r="G172" t="s">
        <v>97</v>
      </c>
      <c r="H172" t="s">
        <v>9</v>
      </c>
      <c r="I172">
        <v>2</v>
      </c>
      <c r="J172" t="s">
        <v>13</v>
      </c>
    </row>
    <row r="173" spans="6:10" x14ac:dyDescent="0.25">
      <c r="F173" t="str">
        <f>CONCATENATE(ppapLevels[[#This Row],[Commodity / Product Type]],ppapLevels[[#This Row],[PPAP Reason]])</f>
        <v>SubassembliesChange in Process</v>
      </c>
      <c r="G173" t="s">
        <v>97</v>
      </c>
      <c r="H173" t="s">
        <v>15</v>
      </c>
      <c r="I173">
        <v>2</v>
      </c>
      <c r="J173" t="s">
        <v>19</v>
      </c>
    </row>
    <row r="174" spans="6:10" x14ac:dyDescent="0.25">
      <c r="F174" t="str">
        <f>CONCATENATE(ppapLevels[[#This Row],[Commodity / Product Type]],ppapLevels[[#This Row],[PPAP Reason]])</f>
        <v>SubassembliesCorrection of Discrepancy</v>
      </c>
      <c r="G174" t="s">
        <v>97</v>
      </c>
      <c r="H174" t="s">
        <v>21</v>
      </c>
      <c r="I174">
        <v>2</v>
      </c>
      <c r="J174" t="s">
        <v>27</v>
      </c>
    </row>
    <row r="175" spans="6:10" x14ac:dyDescent="0.25">
      <c r="F175" t="str">
        <f>CONCATENATE(ppapLevels[[#This Row],[Commodity / Product Type]],ppapLevels[[#This Row],[PPAP Reason]])</f>
        <v>SubassembliesEngineering Change (Dimensional)</v>
      </c>
      <c r="G175" t="s">
        <v>97</v>
      </c>
      <c r="H175" t="s">
        <v>29</v>
      </c>
      <c r="I175">
        <v>2</v>
      </c>
      <c r="J175" t="s">
        <v>35</v>
      </c>
    </row>
    <row r="176" spans="6:10" x14ac:dyDescent="0.25">
      <c r="F176" t="str">
        <f>CONCATENATE(ppapLevels[[#This Row],[Commodity / Product Type]],ppapLevels[[#This Row],[PPAP Reason]])</f>
        <v>SubassembliesInitial Submission</v>
      </c>
      <c r="G176" t="s">
        <v>97</v>
      </c>
      <c r="H176" t="s">
        <v>37</v>
      </c>
      <c r="I176">
        <v>3</v>
      </c>
      <c r="J176" t="s">
        <v>90</v>
      </c>
    </row>
    <row r="177" spans="6:10" x14ac:dyDescent="0.25">
      <c r="F177" t="str">
        <f>CONCATENATE(ppapLevels[[#This Row],[Commodity / Product Type]],ppapLevels[[#This Row],[PPAP Reason]])</f>
        <v>SubassembliesModified Tooling</v>
      </c>
      <c r="G177" t="s">
        <v>97</v>
      </c>
      <c r="H177" t="s">
        <v>44</v>
      </c>
      <c r="I177">
        <v>2</v>
      </c>
      <c r="J177" t="s">
        <v>49</v>
      </c>
    </row>
    <row r="178" spans="6:10" x14ac:dyDescent="0.25">
      <c r="F178" t="str">
        <f>CONCATENATE(ppapLevels[[#This Row],[Commodity / Product Type]],ppapLevels[[#This Row],[PPAP Reason]])</f>
        <v>SubassembliesChange in sub tier supplier</v>
      </c>
      <c r="G178" t="s">
        <v>97</v>
      </c>
      <c r="H178" t="s">
        <v>51</v>
      </c>
      <c r="I178">
        <v>2</v>
      </c>
      <c r="J178" t="s">
        <v>55</v>
      </c>
    </row>
    <row r="179" spans="6:10" x14ac:dyDescent="0.25">
      <c r="F179" t="str">
        <f>CONCATENATE(ppapLevels[[#This Row],[Commodity / Product Type]],ppapLevels[[#This Row],[PPAP Reason]])</f>
        <v>SubassembliesNew Tooling</v>
      </c>
      <c r="G179" t="s">
        <v>97</v>
      </c>
      <c r="H179" t="s">
        <v>57</v>
      </c>
      <c r="I179">
        <v>3</v>
      </c>
      <c r="J179" t="s">
        <v>101</v>
      </c>
    </row>
    <row r="180" spans="6:10" x14ac:dyDescent="0.25">
      <c r="F180" t="str">
        <f>CONCATENATE(ppapLevels[[#This Row],[Commodity / Product Type]],ppapLevels[[#This Row],[PPAP Reason]])</f>
        <v>SubassembliesSupplier Site Location Change</v>
      </c>
      <c r="G180" t="s">
        <v>97</v>
      </c>
      <c r="H180" t="s">
        <v>61</v>
      </c>
      <c r="I180">
        <v>2</v>
      </c>
      <c r="J180" t="s">
        <v>66</v>
      </c>
    </row>
    <row r="181" spans="6:10" x14ac:dyDescent="0.25">
      <c r="F181" t="str">
        <f>CONCATENATE(ppapLevels[[#This Row],[Commodity / Product Type]],ppapLevels[[#This Row],[PPAP Reason]])</f>
        <v>SubassembliesTransferred Tooling</v>
      </c>
      <c r="G181" t="s">
        <v>97</v>
      </c>
      <c r="H181" t="s">
        <v>68</v>
      </c>
      <c r="I181">
        <v>2</v>
      </c>
      <c r="J181" t="s">
        <v>71</v>
      </c>
    </row>
  </sheetData>
  <pageMargins left="0.7" right="0.7" top="0.75" bottom="0.75" header="0.3" footer="0.3"/>
  <tableParts count="2">
    <tablePart r:id="rId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1">
    <tabColor theme="1" tint="0.34998626667073579"/>
    <outlinePr summaryBelow="0"/>
    <pageSetUpPr fitToPage="1"/>
  </sheetPr>
  <dimension ref="A1:V54"/>
  <sheetViews>
    <sheetView showGridLines="0" zoomScaleNormal="100" workbookViewId="0">
      <pane ySplit="10" topLeftCell="A11" activePane="bottomLeft" state="frozen"/>
      <selection activeCell="M19" sqref="M19"/>
      <selection pane="bottomLeft" activeCell="B47" sqref="B47:M49"/>
    </sheetView>
  </sheetViews>
  <sheetFormatPr defaultRowHeight="13.2" outlineLevelRow="1" x14ac:dyDescent="0.25"/>
  <cols>
    <col min="1" max="1" width="13.88671875" style="342" customWidth="1"/>
    <col min="2" max="2" width="21.5546875" style="342" customWidth="1"/>
    <col min="3" max="4" width="11.33203125" style="342" customWidth="1"/>
    <col min="5" max="5" width="7.44140625" style="342" customWidth="1"/>
    <col min="6" max="7" width="15.109375" style="342" customWidth="1"/>
    <col min="8" max="8" width="10" style="342" customWidth="1"/>
    <col min="9" max="9" width="13.88671875" style="342" customWidth="1"/>
    <col min="10" max="10" width="15.109375" style="342" customWidth="1"/>
    <col min="11" max="11" width="11.33203125" style="342" customWidth="1"/>
    <col min="12" max="13" width="12.5546875" style="342" customWidth="1"/>
    <col min="14" max="14" width="17.6640625" style="342" customWidth="1"/>
    <col min="15" max="256" width="9.109375" style="342"/>
    <col min="257" max="257" width="13.88671875" style="342" customWidth="1"/>
    <col min="258" max="258" width="21.5546875" style="342" customWidth="1"/>
    <col min="259" max="260" width="11.33203125" style="342" customWidth="1"/>
    <col min="261" max="261" width="7.44140625" style="342" customWidth="1"/>
    <col min="262" max="263" width="15.109375" style="342" customWidth="1"/>
    <col min="264" max="264" width="10" style="342" customWidth="1"/>
    <col min="265" max="265" width="13.88671875" style="342" customWidth="1"/>
    <col min="266" max="266" width="15.109375" style="342" customWidth="1"/>
    <col min="267" max="267" width="11.33203125" style="342" customWidth="1"/>
    <col min="268" max="269" width="12.5546875" style="342" customWidth="1"/>
    <col min="270" max="270" width="17.6640625" style="342" customWidth="1"/>
    <col min="271" max="512" width="9.109375" style="342"/>
    <col min="513" max="513" width="13.88671875" style="342" customWidth="1"/>
    <col min="514" max="514" width="21.5546875" style="342" customWidth="1"/>
    <col min="515" max="516" width="11.33203125" style="342" customWidth="1"/>
    <col min="517" max="517" width="7.44140625" style="342" customWidth="1"/>
    <col min="518" max="519" width="15.109375" style="342" customWidth="1"/>
    <col min="520" max="520" width="10" style="342" customWidth="1"/>
    <col min="521" max="521" width="13.88671875" style="342" customWidth="1"/>
    <col min="522" max="522" width="15.109375" style="342" customWidth="1"/>
    <col min="523" max="523" width="11.33203125" style="342" customWidth="1"/>
    <col min="524" max="525" width="12.5546875" style="342" customWidth="1"/>
    <col min="526" max="526" width="17.6640625" style="342" customWidth="1"/>
    <col min="527" max="768" width="9.109375" style="342"/>
    <col min="769" max="769" width="13.88671875" style="342" customWidth="1"/>
    <col min="770" max="770" width="21.5546875" style="342" customWidth="1"/>
    <col min="771" max="772" width="11.33203125" style="342" customWidth="1"/>
    <col min="773" max="773" width="7.44140625" style="342" customWidth="1"/>
    <col min="774" max="775" width="15.109375" style="342" customWidth="1"/>
    <col min="776" max="776" width="10" style="342" customWidth="1"/>
    <col min="777" max="777" width="13.88671875" style="342" customWidth="1"/>
    <col min="778" max="778" width="15.109375" style="342" customWidth="1"/>
    <col min="779" max="779" width="11.33203125" style="342" customWidth="1"/>
    <col min="780" max="781" width="12.5546875" style="342" customWidth="1"/>
    <col min="782" max="782" width="17.6640625" style="342" customWidth="1"/>
    <col min="783" max="1024" width="9.109375" style="342"/>
    <col min="1025" max="1025" width="13.88671875" style="342" customWidth="1"/>
    <col min="1026" max="1026" width="21.5546875" style="342" customWidth="1"/>
    <col min="1027" max="1028" width="11.33203125" style="342" customWidth="1"/>
    <col min="1029" max="1029" width="7.44140625" style="342" customWidth="1"/>
    <col min="1030" max="1031" width="15.109375" style="342" customWidth="1"/>
    <col min="1032" max="1032" width="10" style="342" customWidth="1"/>
    <col min="1033" max="1033" width="13.88671875" style="342" customWidth="1"/>
    <col min="1034" max="1034" width="15.109375" style="342" customWidth="1"/>
    <col min="1035" max="1035" width="11.33203125" style="342" customWidth="1"/>
    <col min="1036" max="1037" width="12.5546875" style="342" customWidth="1"/>
    <col min="1038" max="1038" width="17.6640625" style="342" customWidth="1"/>
    <col min="1039" max="1280" width="9.109375" style="342"/>
    <col min="1281" max="1281" width="13.88671875" style="342" customWidth="1"/>
    <col min="1282" max="1282" width="21.5546875" style="342" customWidth="1"/>
    <col min="1283" max="1284" width="11.33203125" style="342" customWidth="1"/>
    <col min="1285" max="1285" width="7.44140625" style="342" customWidth="1"/>
    <col min="1286" max="1287" width="15.109375" style="342" customWidth="1"/>
    <col min="1288" max="1288" width="10" style="342" customWidth="1"/>
    <col min="1289" max="1289" width="13.88671875" style="342" customWidth="1"/>
    <col min="1290" max="1290" width="15.109375" style="342" customWidth="1"/>
    <col min="1291" max="1291" width="11.33203125" style="342" customWidth="1"/>
    <col min="1292" max="1293" width="12.5546875" style="342" customWidth="1"/>
    <col min="1294" max="1294" width="17.6640625" style="342" customWidth="1"/>
    <col min="1295" max="1536" width="9.109375" style="342"/>
    <col min="1537" max="1537" width="13.88671875" style="342" customWidth="1"/>
    <col min="1538" max="1538" width="21.5546875" style="342" customWidth="1"/>
    <col min="1539" max="1540" width="11.33203125" style="342" customWidth="1"/>
    <col min="1541" max="1541" width="7.44140625" style="342" customWidth="1"/>
    <col min="1542" max="1543" width="15.109375" style="342" customWidth="1"/>
    <col min="1544" max="1544" width="10" style="342" customWidth="1"/>
    <col min="1545" max="1545" width="13.88671875" style="342" customWidth="1"/>
    <col min="1546" max="1546" width="15.109375" style="342" customWidth="1"/>
    <col min="1547" max="1547" width="11.33203125" style="342" customWidth="1"/>
    <col min="1548" max="1549" width="12.5546875" style="342" customWidth="1"/>
    <col min="1550" max="1550" width="17.6640625" style="342" customWidth="1"/>
    <col min="1551" max="1792" width="9.109375" style="342"/>
    <col min="1793" max="1793" width="13.88671875" style="342" customWidth="1"/>
    <col min="1794" max="1794" width="21.5546875" style="342" customWidth="1"/>
    <col min="1795" max="1796" width="11.33203125" style="342" customWidth="1"/>
    <col min="1797" max="1797" width="7.44140625" style="342" customWidth="1"/>
    <col min="1798" max="1799" width="15.109375" style="342" customWidth="1"/>
    <col min="1800" max="1800" width="10" style="342" customWidth="1"/>
    <col min="1801" max="1801" width="13.88671875" style="342" customWidth="1"/>
    <col min="1802" max="1802" width="15.109375" style="342" customWidth="1"/>
    <col min="1803" max="1803" width="11.33203125" style="342" customWidth="1"/>
    <col min="1804" max="1805" width="12.5546875" style="342" customWidth="1"/>
    <col min="1806" max="1806" width="17.6640625" style="342" customWidth="1"/>
    <col min="1807" max="2048" width="9.109375" style="342"/>
    <col min="2049" max="2049" width="13.88671875" style="342" customWidth="1"/>
    <col min="2050" max="2050" width="21.5546875" style="342" customWidth="1"/>
    <col min="2051" max="2052" width="11.33203125" style="342" customWidth="1"/>
    <col min="2053" max="2053" width="7.44140625" style="342" customWidth="1"/>
    <col min="2054" max="2055" width="15.109375" style="342" customWidth="1"/>
    <col min="2056" max="2056" width="10" style="342" customWidth="1"/>
    <col min="2057" max="2057" width="13.88671875" style="342" customWidth="1"/>
    <col min="2058" max="2058" width="15.109375" style="342" customWidth="1"/>
    <col min="2059" max="2059" width="11.33203125" style="342" customWidth="1"/>
    <col min="2060" max="2061" width="12.5546875" style="342" customWidth="1"/>
    <col min="2062" max="2062" width="17.6640625" style="342" customWidth="1"/>
    <col min="2063" max="2304" width="9.109375" style="342"/>
    <col min="2305" max="2305" width="13.88671875" style="342" customWidth="1"/>
    <col min="2306" max="2306" width="21.5546875" style="342" customWidth="1"/>
    <col min="2307" max="2308" width="11.33203125" style="342" customWidth="1"/>
    <col min="2309" max="2309" width="7.44140625" style="342" customWidth="1"/>
    <col min="2310" max="2311" width="15.109375" style="342" customWidth="1"/>
    <col min="2312" max="2312" width="10" style="342" customWidth="1"/>
    <col min="2313" max="2313" width="13.88671875" style="342" customWidth="1"/>
    <col min="2314" max="2314" width="15.109375" style="342" customWidth="1"/>
    <col min="2315" max="2315" width="11.33203125" style="342" customWidth="1"/>
    <col min="2316" max="2317" width="12.5546875" style="342" customWidth="1"/>
    <col min="2318" max="2318" width="17.6640625" style="342" customWidth="1"/>
    <col min="2319" max="2560" width="9.109375" style="342"/>
    <col min="2561" max="2561" width="13.88671875" style="342" customWidth="1"/>
    <col min="2562" max="2562" width="21.5546875" style="342" customWidth="1"/>
    <col min="2563" max="2564" width="11.33203125" style="342" customWidth="1"/>
    <col min="2565" max="2565" width="7.44140625" style="342" customWidth="1"/>
    <col min="2566" max="2567" width="15.109375" style="342" customWidth="1"/>
    <col min="2568" max="2568" width="10" style="342" customWidth="1"/>
    <col min="2569" max="2569" width="13.88671875" style="342" customWidth="1"/>
    <col min="2570" max="2570" width="15.109375" style="342" customWidth="1"/>
    <col min="2571" max="2571" width="11.33203125" style="342" customWidth="1"/>
    <col min="2572" max="2573" width="12.5546875" style="342" customWidth="1"/>
    <col min="2574" max="2574" width="17.6640625" style="342" customWidth="1"/>
    <col min="2575" max="2816" width="9.109375" style="342"/>
    <col min="2817" max="2817" width="13.88671875" style="342" customWidth="1"/>
    <col min="2818" max="2818" width="21.5546875" style="342" customWidth="1"/>
    <col min="2819" max="2820" width="11.33203125" style="342" customWidth="1"/>
    <col min="2821" max="2821" width="7.44140625" style="342" customWidth="1"/>
    <col min="2822" max="2823" width="15.109375" style="342" customWidth="1"/>
    <col min="2824" max="2824" width="10" style="342" customWidth="1"/>
    <col min="2825" max="2825" width="13.88671875" style="342" customWidth="1"/>
    <col min="2826" max="2826" width="15.109375" style="342" customWidth="1"/>
    <col min="2827" max="2827" width="11.33203125" style="342" customWidth="1"/>
    <col min="2828" max="2829" width="12.5546875" style="342" customWidth="1"/>
    <col min="2830" max="2830" width="17.6640625" style="342" customWidth="1"/>
    <col min="2831" max="3072" width="9.109375" style="342"/>
    <col min="3073" max="3073" width="13.88671875" style="342" customWidth="1"/>
    <col min="3074" max="3074" width="21.5546875" style="342" customWidth="1"/>
    <col min="3075" max="3076" width="11.33203125" style="342" customWidth="1"/>
    <col min="3077" max="3077" width="7.44140625" style="342" customWidth="1"/>
    <col min="3078" max="3079" width="15.109375" style="342" customWidth="1"/>
    <col min="3080" max="3080" width="10" style="342" customWidth="1"/>
    <col min="3081" max="3081" width="13.88671875" style="342" customWidth="1"/>
    <col min="3082" max="3082" width="15.109375" style="342" customWidth="1"/>
    <col min="3083" max="3083" width="11.33203125" style="342" customWidth="1"/>
    <col min="3084" max="3085" width="12.5546875" style="342" customWidth="1"/>
    <col min="3086" max="3086" width="17.6640625" style="342" customWidth="1"/>
    <col min="3087" max="3328" width="9.109375" style="342"/>
    <col min="3329" max="3329" width="13.88671875" style="342" customWidth="1"/>
    <col min="3330" max="3330" width="21.5546875" style="342" customWidth="1"/>
    <col min="3331" max="3332" width="11.33203125" style="342" customWidth="1"/>
    <col min="3333" max="3333" width="7.44140625" style="342" customWidth="1"/>
    <col min="3334" max="3335" width="15.109375" style="342" customWidth="1"/>
    <col min="3336" max="3336" width="10" style="342" customWidth="1"/>
    <col min="3337" max="3337" width="13.88671875" style="342" customWidth="1"/>
    <col min="3338" max="3338" width="15.109375" style="342" customWidth="1"/>
    <col min="3339" max="3339" width="11.33203125" style="342" customWidth="1"/>
    <col min="3340" max="3341" width="12.5546875" style="342" customWidth="1"/>
    <col min="3342" max="3342" width="17.6640625" style="342" customWidth="1"/>
    <col min="3343" max="3584" width="9.109375" style="342"/>
    <col min="3585" max="3585" width="13.88671875" style="342" customWidth="1"/>
    <col min="3586" max="3586" width="21.5546875" style="342" customWidth="1"/>
    <col min="3587" max="3588" width="11.33203125" style="342" customWidth="1"/>
    <col min="3589" max="3589" width="7.44140625" style="342" customWidth="1"/>
    <col min="3590" max="3591" width="15.109375" style="342" customWidth="1"/>
    <col min="3592" max="3592" width="10" style="342" customWidth="1"/>
    <col min="3593" max="3593" width="13.88671875" style="342" customWidth="1"/>
    <col min="3594" max="3594" width="15.109375" style="342" customWidth="1"/>
    <col min="3595" max="3595" width="11.33203125" style="342" customWidth="1"/>
    <col min="3596" max="3597" width="12.5546875" style="342" customWidth="1"/>
    <col min="3598" max="3598" width="17.6640625" style="342" customWidth="1"/>
    <col min="3599" max="3840" width="9.109375" style="342"/>
    <col min="3841" max="3841" width="13.88671875" style="342" customWidth="1"/>
    <col min="3842" max="3842" width="21.5546875" style="342" customWidth="1"/>
    <col min="3843" max="3844" width="11.33203125" style="342" customWidth="1"/>
    <col min="3845" max="3845" width="7.44140625" style="342" customWidth="1"/>
    <col min="3846" max="3847" width="15.109375" style="342" customWidth="1"/>
    <col min="3848" max="3848" width="10" style="342" customWidth="1"/>
    <col min="3849" max="3849" width="13.88671875" style="342" customWidth="1"/>
    <col min="3850" max="3850" width="15.109375" style="342" customWidth="1"/>
    <col min="3851" max="3851" width="11.33203125" style="342" customWidth="1"/>
    <col min="3852" max="3853" width="12.5546875" style="342" customWidth="1"/>
    <col min="3854" max="3854" width="17.6640625" style="342" customWidth="1"/>
    <col min="3855" max="4096" width="9.109375" style="342"/>
    <col min="4097" max="4097" width="13.88671875" style="342" customWidth="1"/>
    <col min="4098" max="4098" width="21.5546875" style="342" customWidth="1"/>
    <col min="4099" max="4100" width="11.33203125" style="342" customWidth="1"/>
    <col min="4101" max="4101" width="7.44140625" style="342" customWidth="1"/>
    <col min="4102" max="4103" width="15.109375" style="342" customWidth="1"/>
    <col min="4104" max="4104" width="10" style="342" customWidth="1"/>
    <col min="4105" max="4105" width="13.88671875" style="342" customWidth="1"/>
    <col min="4106" max="4106" width="15.109375" style="342" customWidth="1"/>
    <col min="4107" max="4107" width="11.33203125" style="342" customWidth="1"/>
    <col min="4108" max="4109" width="12.5546875" style="342" customWidth="1"/>
    <col min="4110" max="4110" width="17.6640625" style="342" customWidth="1"/>
    <col min="4111" max="4352" width="9.109375" style="342"/>
    <col min="4353" max="4353" width="13.88671875" style="342" customWidth="1"/>
    <col min="4354" max="4354" width="21.5546875" style="342" customWidth="1"/>
    <col min="4355" max="4356" width="11.33203125" style="342" customWidth="1"/>
    <col min="4357" max="4357" width="7.44140625" style="342" customWidth="1"/>
    <col min="4358" max="4359" width="15.109375" style="342" customWidth="1"/>
    <col min="4360" max="4360" width="10" style="342" customWidth="1"/>
    <col min="4361" max="4361" width="13.88671875" style="342" customWidth="1"/>
    <col min="4362" max="4362" width="15.109375" style="342" customWidth="1"/>
    <col min="4363" max="4363" width="11.33203125" style="342" customWidth="1"/>
    <col min="4364" max="4365" width="12.5546875" style="342" customWidth="1"/>
    <col min="4366" max="4366" width="17.6640625" style="342" customWidth="1"/>
    <col min="4367" max="4608" width="9.109375" style="342"/>
    <col min="4609" max="4609" width="13.88671875" style="342" customWidth="1"/>
    <col min="4610" max="4610" width="21.5546875" style="342" customWidth="1"/>
    <col min="4611" max="4612" width="11.33203125" style="342" customWidth="1"/>
    <col min="4613" max="4613" width="7.44140625" style="342" customWidth="1"/>
    <col min="4614" max="4615" width="15.109375" style="342" customWidth="1"/>
    <col min="4616" max="4616" width="10" style="342" customWidth="1"/>
    <col min="4617" max="4617" width="13.88671875" style="342" customWidth="1"/>
    <col min="4618" max="4618" width="15.109375" style="342" customWidth="1"/>
    <col min="4619" max="4619" width="11.33203125" style="342" customWidth="1"/>
    <col min="4620" max="4621" width="12.5546875" style="342" customWidth="1"/>
    <col min="4622" max="4622" width="17.6640625" style="342" customWidth="1"/>
    <col min="4623" max="4864" width="9.109375" style="342"/>
    <col min="4865" max="4865" width="13.88671875" style="342" customWidth="1"/>
    <col min="4866" max="4866" width="21.5546875" style="342" customWidth="1"/>
    <col min="4867" max="4868" width="11.33203125" style="342" customWidth="1"/>
    <col min="4869" max="4869" width="7.44140625" style="342" customWidth="1"/>
    <col min="4870" max="4871" width="15.109375" style="342" customWidth="1"/>
    <col min="4872" max="4872" width="10" style="342" customWidth="1"/>
    <col min="4873" max="4873" width="13.88671875" style="342" customWidth="1"/>
    <col min="4874" max="4874" width="15.109375" style="342" customWidth="1"/>
    <col min="4875" max="4875" width="11.33203125" style="342" customWidth="1"/>
    <col min="4876" max="4877" width="12.5546875" style="342" customWidth="1"/>
    <col min="4878" max="4878" width="17.6640625" style="342" customWidth="1"/>
    <col min="4879" max="5120" width="9.109375" style="342"/>
    <col min="5121" max="5121" width="13.88671875" style="342" customWidth="1"/>
    <col min="5122" max="5122" width="21.5546875" style="342" customWidth="1"/>
    <col min="5123" max="5124" width="11.33203125" style="342" customWidth="1"/>
    <col min="5125" max="5125" width="7.44140625" style="342" customWidth="1"/>
    <col min="5126" max="5127" width="15.109375" style="342" customWidth="1"/>
    <col min="5128" max="5128" width="10" style="342" customWidth="1"/>
    <col min="5129" max="5129" width="13.88671875" style="342" customWidth="1"/>
    <col min="5130" max="5130" width="15.109375" style="342" customWidth="1"/>
    <col min="5131" max="5131" width="11.33203125" style="342" customWidth="1"/>
    <col min="5132" max="5133" width="12.5546875" style="342" customWidth="1"/>
    <col min="5134" max="5134" width="17.6640625" style="342" customWidth="1"/>
    <col min="5135" max="5376" width="9.109375" style="342"/>
    <col min="5377" max="5377" width="13.88671875" style="342" customWidth="1"/>
    <col min="5378" max="5378" width="21.5546875" style="342" customWidth="1"/>
    <col min="5379" max="5380" width="11.33203125" style="342" customWidth="1"/>
    <col min="5381" max="5381" width="7.44140625" style="342" customWidth="1"/>
    <col min="5382" max="5383" width="15.109375" style="342" customWidth="1"/>
    <col min="5384" max="5384" width="10" style="342" customWidth="1"/>
    <col min="5385" max="5385" width="13.88671875" style="342" customWidth="1"/>
    <col min="5386" max="5386" width="15.109375" style="342" customWidth="1"/>
    <col min="5387" max="5387" width="11.33203125" style="342" customWidth="1"/>
    <col min="5388" max="5389" width="12.5546875" style="342" customWidth="1"/>
    <col min="5390" max="5390" width="17.6640625" style="342" customWidth="1"/>
    <col min="5391" max="5632" width="9.109375" style="342"/>
    <col min="5633" max="5633" width="13.88671875" style="342" customWidth="1"/>
    <col min="5634" max="5634" width="21.5546875" style="342" customWidth="1"/>
    <col min="5635" max="5636" width="11.33203125" style="342" customWidth="1"/>
    <col min="5637" max="5637" width="7.44140625" style="342" customWidth="1"/>
    <col min="5638" max="5639" width="15.109375" style="342" customWidth="1"/>
    <col min="5640" max="5640" width="10" style="342" customWidth="1"/>
    <col min="5641" max="5641" width="13.88671875" style="342" customWidth="1"/>
    <col min="5642" max="5642" width="15.109375" style="342" customWidth="1"/>
    <col min="5643" max="5643" width="11.33203125" style="342" customWidth="1"/>
    <col min="5644" max="5645" width="12.5546875" style="342" customWidth="1"/>
    <col min="5646" max="5646" width="17.6640625" style="342" customWidth="1"/>
    <col min="5647" max="5888" width="9.109375" style="342"/>
    <col min="5889" max="5889" width="13.88671875" style="342" customWidth="1"/>
    <col min="5890" max="5890" width="21.5546875" style="342" customWidth="1"/>
    <col min="5891" max="5892" width="11.33203125" style="342" customWidth="1"/>
    <col min="5893" max="5893" width="7.44140625" style="342" customWidth="1"/>
    <col min="5894" max="5895" width="15.109375" style="342" customWidth="1"/>
    <col min="5896" max="5896" width="10" style="342" customWidth="1"/>
    <col min="5897" max="5897" width="13.88671875" style="342" customWidth="1"/>
    <col min="5898" max="5898" width="15.109375" style="342" customWidth="1"/>
    <col min="5899" max="5899" width="11.33203125" style="342" customWidth="1"/>
    <col min="5900" max="5901" width="12.5546875" style="342" customWidth="1"/>
    <col min="5902" max="5902" width="17.6640625" style="342" customWidth="1"/>
    <col min="5903" max="6144" width="9.109375" style="342"/>
    <col min="6145" max="6145" width="13.88671875" style="342" customWidth="1"/>
    <col min="6146" max="6146" width="21.5546875" style="342" customWidth="1"/>
    <col min="6147" max="6148" width="11.33203125" style="342" customWidth="1"/>
    <col min="6149" max="6149" width="7.44140625" style="342" customWidth="1"/>
    <col min="6150" max="6151" width="15.109375" style="342" customWidth="1"/>
    <col min="6152" max="6152" width="10" style="342" customWidth="1"/>
    <col min="6153" max="6153" width="13.88671875" style="342" customWidth="1"/>
    <col min="6154" max="6154" width="15.109375" style="342" customWidth="1"/>
    <col min="6155" max="6155" width="11.33203125" style="342" customWidth="1"/>
    <col min="6156" max="6157" width="12.5546875" style="342" customWidth="1"/>
    <col min="6158" max="6158" width="17.6640625" style="342" customWidth="1"/>
    <col min="6159" max="6400" width="9.109375" style="342"/>
    <col min="6401" max="6401" width="13.88671875" style="342" customWidth="1"/>
    <col min="6402" max="6402" width="21.5546875" style="342" customWidth="1"/>
    <col min="6403" max="6404" width="11.33203125" style="342" customWidth="1"/>
    <col min="6405" max="6405" width="7.44140625" style="342" customWidth="1"/>
    <col min="6406" max="6407" width="15.109375" style="342" customWidth="1"/>
    <col min="6408" max="6408" width="10" style="342" customWidth="1"/>
    <col min="6409" max="6409" width="13.88671875" style="342" customWidth="1"/>
    <col min="6410" max="6410" width="15.109375" style="342" customWidth="1"/>
    <col min="6411" max="6411" width="11.33203125" style="342" customWidth="1"/>
    <col min="6412" max="6413" width="12.5546875" style="342" customWidth="1"/>
    <col min="6414" max="6414" width="17.6640625" style="342" customWidth="1"/>
    <col min="6415" max="6656" width="9.109375" style="342"/>
    <col min="6657" max="6657" width="13.88671875" style="342" customWidth="1"/>
    <col min="6658" max="6658" width="21.5546875" style="342" customWidth="1"/>
    <col min="6659" max="6660" width="11.33203125" style="342" customWidth="1"/>
    <col min="6661" max="6661" width="7.44140625" style="342" customWidth="1"/>
    <col min="6662" max="6663" width="15.109375" style="342" customWidth="1"/>
    <col min="6664" max="6664" width="10" style="342" customWidth="1"/>
    <col min="6665" max="6665" width="13.88671875" style="342" customWidth="1"/>
    <col min="6666" max="6666" width="15.109375" style="342" customWidth="1"/>
    <col min="6667" max="6667" width="11.33203125" style="342" customWidth="1"/>
    <col min="6668" max="6669" width="12.5546875" style="342" customWidth="1"/>
    <col min="6670" max="6670" width="17.6640625" style="342" customWidth="1"/>
    <col min="6671" max="6912" width="9.109375" style="342"/>
    <col min="6913" max="6913" width="13.88671875" style="342" customWidth="1"/>
    <col min="6914" max="6914" width="21.5546875" style="342" customWidth="1"/>
    <col min="6915" max="6916" width="11.33203125" style="342" customWidth="1"/>
    <col min="6917" max="6917" width="7.44140625" style="342" customWidth="1"/>
    <col min="6918" max="6919" width="15.109375" style="342" customWidth="1"/>
    <col min="6920" max="6920" width="10" style="342" customWidth="1"/>
    <col min="6921" max="6921" width="13.88671875" style="342" customWidth="1"/>
    <col min="6922" max="6922" width="15.109375" style="342" customWidth="1"/>
    <col min="6923" max="6923" width="11.33203125" style="342" customWidth="1"/>
    <col min="6924" max="6925" width="12.5546875" style="342" customWidth="1"/>
    <col min="6926" max="6926" width="17.6640625" style="342" customWidth="1"/>
    <col min="6927" max="7168" width="9.109375" style="342"/>
    <col min="7169" max="7169" width="13.88671875" style="342" customWidth="1"/>
    <col min="7170" max="7170" width="21.5546875" style="342" customWidth="1"/>
    <col min="7171" max="7172" width="11.33203125" style="342" customWidth="1"/>
    <col min="7173" max="7173" width="7.44140625" style="342" customWidth="1"/>
    <col min="7174" max="7175" width="15.109375" style="342" customWidth="1"/>
    <col min="7176" max="7176" width="10" style="342" customWidth="1"/>
    <col min="7177" max="7177" width="13.88671875" style="342" customWidth="1"/>
    <col min="7178" max="7178" width="15.109375" style="342" customWidth="1"/>
    <col min="7179" max="7179" width="11.33203125" style="342" customWidth="1"/>
    <col min="7180" max="7181" width="12.5546875" style="342" customWidth="1"/>
    <col min="7182" max="7182" width="17.6640625" style="342" customWidth="1"/>
    <col min="7183" max="7424" width="9.109375" style="342"/>
    <col min="7425" max="7425" width="13.88671875" style="342" customWidth="1"/>
    <col min="7426" max="7426" width="21.5546875" style="342" customWidth="1"/>
    <col min="7427" max="7428" width="11.33203125" style="342" customWidth="1"/>
    <col min="7429" max="7429" width="7.44140625" style="342" customWidth="1"/>
    <col min="7430" max="7431" width="15.109375" style="342" customWidth="1"/>
    <col min="7432" max="7432" width="10" style="342" customWidth="1"/>
    <col min="7433" max="7433" width="13.88671875" style="342" customWidth="1"/>
    <col min="7434" max="7434" width="15.109375" style="342" customWidth="1"/>
    <col min="7435" max="7435" width="11.33203125" style="342" customWidth="1"/>
    <col min="7436" max="7437" width="12.5546875" style="342" customWidth="1"/>
    <col min="7438" max="7438" width="17.6640625" style="342" customWidth="1"/>
    <col min="7439" max="7680" width="9.109375" style="342"/>
    <col min="7681" max="7681" width="13.88671875" style="342" customWidth="1"/>
    <col min="7682" max="7682" width="21.5546875" style="342" customWidth="1"/>
    <col min="7683" max="7684" width="11.33203125" style="342" customWidth="1"/>
    <col min="7685" max="7685" width="7.44140625" style="342" customWidth="1"/>
    <col min="7686" max="7687" width="15.109375" style="342" customWidth="1"/>
    <col min="7688" max="7688" width="10" style="342" customWidth="1"/>
    <col min="7689" max="7689" width="13.88671875" style="342" customWidth="1"/>
    <col min="7690" max="7690" width="15.109375" style="342" customWidth="1"/>
    <col min="7691" max="7691" width="11.33203125" style="342" customWidth="1"/>
    <col min="7692" max="7693" width="12.5546875" style="342" customWidth="1"/>
    <col min="7694" max="7694" width="17.6640625" style="342" customWidth="1"/>
    <col min="7695" max="7936" width="9.109375" style="342"/>
    <col min="7937" max="7937" width="13.88671875" style="342" customWidth="1"/>
    <col min="7938" max="7938" width="21.5546875" style="342" customWidth="1"/>
    <col min="7939" max="7940" width="11.33203125" style="342" customWidth="1"/>
    <col min="7941" max="7941" width="7.44140625" style="342" customWidth="1"/>
    <col min="7942" max="7943" width="15.109375" style="342" customWidth="1"/>
    <col min="7944" max="7944" width="10" style="342" customWidth="1"/>
    <col min="7945" max="7945" width="13.88671875" style="342" customWidth="1"/>
    <col min="7946" max="7946" width="15.109375" style="342" customWidth="1"/>
    <col min="7947" max="7947" width="11.33203125" style="342" customWidth="1"/>
    <col min="7948" max="7949" width="12.5546875" style="342" customWidth="1"/>
    <col min="7950" max="7950" width="17.6640625" style="342" customWidth="1"/>
    <col min="7951" max="8192" width="9.109375" style="342"/>
    <col min="8193" max="8193" width="13.88671875" style="342" customWidth="1"/>
    <col min="8194" max="8194" width="21.5546875" style="342" customWidth="1"/>
    <col min="8195" max="8196" width="11.33203125" style="342" customWidth="1"/>
    <col min="8197" max="8197" width="7.44140625" style="342" customWidth="1"/>
    <col min="8198" max="8199" width="15.109375" style="342" customWidth="1"/>
    <col min="8200" max="8200" width="10" style="342" customWidth="1"/>
    <col min="8201" max="8201" width="13.88671875" style="342" customWidth="1"/>
    <col min="8202" max="8202" width="15.109375" style="342" customWidth="1"/>
    <col min="8203" max="8203" width="11.33203125" style="342" customWidth="1"/>
    <col min="8204" max="8205" width="12.5546875" style="342" customWidth="1"/>
    <col min="8206" max="8206" width="17.6640625" style="342" customWidth="1"/>
    <col min="8207" max="8448" width="9.109375" style="342"/>
    <col min="8449" max="8449" width="13.88671875" style="342" customWidth="1"/>
    <col min="8450" max="8450" width="21.5546875" style="342" customWidth="1"/>
    <col min="8451" max="8452" width="11.33203125" style="342" customWidth="1"/>
    <col min="8453" max="8453" width="7.44140625" style="342" customWidth="1"/>
    <col min="8454" max="8455" width="15.109375" style="342" customWidth="1"/>
    <col min="8456" max="8456" width="10" style="342" customWidth="1"/>
    <col min="8457" max="8457" width="13.88671875" style="342" customWidth="1"/>
    <col min="8458" max="8458" width="15.109375" style="342" customWidth="1"/>
    <col min="8459" max="8459" width="11.33203125" style="342" customWidth="1"/>
    <col min="8460" max="8461" width="12.5546875" style="342" customWidth="1"/>
    <col min="8462" max="8462" width="17.6640625" style="342" customWidth="1"/>
    <col min="8463" max="8704" width="9.109375" style="342"/>
    <col min="8705" max="8705" width="13.88671875" style="342" customWidth="1"/>
    <col min="8706" max="8706" width="21.5546875" style="342" customWidth="1"/>
    <col min="8707" max="8708" width="11.33203125" style="342" customWidth="1"/>
    <col min="8709" max="8709" width="7.44140625" style="342" customWidth="1"/>
    <col min="8710" max="8711" width="15.109375" style="342" customWidth="1"/>
    <col min="8712" max="8712" width="10" style="342" customWidth="1"/>
    <col min="8713" max="8713" width="13.88671875" style="342" customWidth="1"/>
    <col min="8714" max="8714" width="15.109375" style="342" customWidth="1"/>
    <col min="8715" max="8715" width="11.33203125" style="342" customWidth="1"/>
    <col min="8716" max="8717" width="12.5546875" style="342" customWidth="1"/>
    <col min="8718" max="8718" width="17.6640625" style="342" customWidth="1"/>
    <col min="8719" max="8960" width="9.109375" style="342"/>
    <col min="8961" max="8961" width="13.88671875" style="342" customWidth="1"/>
    <col min="8962" max="8962" width="21.5546875" style="342" customWidth="1"/>
    <col min="8963" max="8964" width="11.33203125" style="342" customWidth="1"/>
    <col min="8965" max="8965" width="7.44140625" style="342" customWidth="1"/>
    <col min="8966" max="8967" width="15.109375" style="342" customWidth="1"/>
    <col min="8968" max="8968" width="10" style="342" customWidth="1"/>
    <col min="8969" max="8969" width="13.88671875" style="342" customWidth="1"/>
    <col min="8970" max="8970" width="15.109375" style="342" customWidth="1"/>
    <col min="8971" max="8971" width="11.33203125" style="342" customWidth="1"/>
    <col min="8972" max="8973" width="12.5546875" style="342" customWidth="1"/>
    <col min="8974" max="8974" width="17.6640625" style="342" customWidth="1"/>
    <col min="8975" max="9216" width="9.109375" style="342"/>
    <col min="9217" max="9217" width="13.88671875" style="342" customWidth="1"/>
    <col min="9218" max="9218" width="21.5546875" style="342" customWidth="1"/>
    <col min="9219" max="9220" width="11.33203125" style="342" customWidth="1"/>
    <col min="9221" max="9221" width="7.44140625" style="342" customWidth="1"/>
    <col min="9222" max="9223" width="15.109375" style="342" customWidth="1"/>
    <col min="9224" max="9224" width="10" style="342" customWidth="1"/>
    <col min="9225" max="9225" width="13.88671875" style="342" customWidth="1"/>
    <col min="9226" max="9226" width="15.109375" style="342" customWidth="1"/>
    <col min="9227" max="9227" width="11.33203125" style="342" customWidth="1"/>
    <col min="9228" max="9229" width="12.5546875" style="342" customWidth="1"/>
    <col min="9230" max="9230" width="17.6640625" style="342" customWidth="1"/>
    <col min="9231" max="9472" width="9.109375" style="342"/>
    <col min="9473" max="9473" width="13.88671875" style="342" customWidth="1"/>
    <col min="9474" max="9474" width="21.5546875" style="342" customWidth="1"/>
    <col min="9475" max="9476" width="11.33203125" style="342" customWidth="1"/>
    <col min="9477" max="9477" width="7.44140625" style="342" customWidth="1"/>
    <col min="9478" max="9479" width="15.109375" style="342" customWidth="1"/>
    <col min="9480" max="9480" width="10" style="342" customWidth="1"/>
    <col min="9481" max="9481" width="13.88671875" style="342" customWidth="1"/>
    <col min="9482" max="9482" width="15.109375" style="342" customWidth="1"/>
    <col min="9483" max="9483" width="11.33203125" style="342" customWidth="1"/>
    <col min="9484" max="9485" width="12.5546875" style="342" customWidth="1"/>
    <col min="9486" max="9486" width="17.6640625" style="342" customWidth="1"/>
    <col min="9487" max="9728" width="9.109375" style="342"/>
    <col min="9729" max="9729" width="13.88671875" style="342" customWidth="1"/>
    <col min="9730" max="9730" width="21.5546875" style="342" customWidth="1"/>
    <col min="9731" max="9732" width="11.33203125" style="342" customWidth="1"/>
    <col min="9733" max="9733" width="7.44140625" style="342" customWidth="1"/>
    <col min="9734" max="9735" width="15.109375" style="342" customWidth="1"/>
    <col min="9736" max="9736" width="10" style="342" customWidth="1"/>
    <col min="9737" max="9737" width="13.88671875" style="342" customWidth="1"/>
    <col min="9738" max="9738" width="15.109375" style="342" customWidth="1"/>
    <col min="9739" max="9739" width="11.33203125" style="342" customWidth="1"/>
    <col min="9740" max="9741" width="12.5546875" style="342" customWidth="1"/>
    <col min="9742" max="9742" width="17.6640625" style="342" customWidth="1"/>
    <col min="9743" max="9984" width="9.109375" style="342"/>
    <col min="9985" max="9985" width="13.88671875" style="342" customWidth="1"/>
    <col min="9986" max="9986" width="21.5546875" style="342" customWidth="1"/>
    <col min="9987" max="9988" width="11.33203125" style="342" customWidth="1"/>
    <col min="9989" max="9989" width="7.44140625" style="342" customWidth="1"/>
    <col min="9990" max="9991" width="15.109375" style="342" customWidth="1"/>
    <col min="9992" max="9992" width="10" style="342" customWidth="1"/>
    <col min="9993" max="9993" width="13.88671875" style="342" customWidth="1"/>
    <col min="9994" max="9994" width="15.109375" style="342" customWidth="1"/>
    <col min="9995" max="9995" width="11.33203125" style="342" customWidth="1"/>
    <col min="9996" max="9997" width="12.5546875" style="342" customWidth="1"/>
    <col min="9998" max="9998" width="17.6640625" style="342" customWidth="1"/>
    <col min="9999" max="10240" width="9.109375" style="342"/>
    <col min="10241" max="10241" width="13.88671875" style="342" customWidth="1"/>
    <col min="10242" max="10242" width="21.5546875" style="342" customWidth="1"/>
    <col min="10243" max="10244" width="11.33203125" style="342" customWidth="1"/>
    <col min="10245" max="10245" width="7.44140625" style="342" customWidth="1"/>
    <col min="10246" max="10247" width="15.109375" style="342" customWidth="1"/>
    <col min="10248" max="10248" width="10" style="342" customWidth="1"/>
    <col min="10249" max="10249" width="13.88671875" style="342" customWidth="1"/>
    <col min="10250" max="10250" width="15.109375" style="342" customWidth="1"/>
    <col min="10251" max="10251" width="11.33203125" style="342" customWidth="1"/>
    <col min="10252" max="10253" width="12.5546875" style="342" customWidth="1"/>
    <col min="10254" max="10254" width="17.6640625" style="342" customWidth="1"/>
    <col min="10255" max="10496" width="9.109375" style="342"/>
    <col min="10497" max="10497" width="13.88671875" style="342" customWidth="1"/>
    <col min="10498" max="10498" width="21.5546875" style="342" customWidth="1"/>
    <col min="10499" max="10500" width="11.33203125" style="342" customWidth="1"/>
    <col min="10501" max="10501" width="7.44140625" style="342" customWidth="1"/>
    <col min="10502" max="10503" width="15.109375" style="342" customWidth="1"/>
    <col min="10504" max="10504" width="10" style="342" customWidth="1"/>
    <col min="10505" max="10505" width="13.88671875" style="342" customWidth="1"/>
    <col min="10506" max="10506" width="15.109375" style="342" customWidth="1"/>
    <col min="10507" max="10507" width="11.33203125" style="342" customWidth="1"/>
    <col min="10508" max="10509" width="12.5546875" style="342" customWidth="1"/>
    <col min="10510" max="10510" width="17.6640625" style="342" customWidth="1"/>
    <col min="10511" max="10752" width="9.109375" style="342"/>
    <col min="10753" max="10753" width="13.88671875" style="342" customWidth="1"/>
    <col min="10754" max="10754" width="21.5546875" style="342" customWidth="1"/>
    <col min="10755" max="10756" width="11.33203125" style="342" customWidth="1"/>
    <col min="10757" max="10757" width="7.44140625" style="342" customWidth="1"/>
    <col min="10758" max="10759" width="15.109375" style="342" customWidth="1"/>
    <col min="10760" max="10760" width="10" style="342" customWidth="1"/>
    <col min="10761" max="10761" width="13.88671875" style="342" customWidth="1"/>
    <col min="10762" max="10762" width="15.109375" style="342" customWidth="1"/>
    <col min="10763" max="10763" width="11.33203125" style="342" customWidth="1"/>
    <col min="10764" max="10765" width="12.5546875" style="342" customWidth="1"/>
    <col min="10766" max="10766" width="17.6640625" style="342" customWidth="1"/>
    <col min="10767" max="11008" width="9.109375" style="342"/>
    <col min="11009" max="11009" width="13.88671875" style="342" customWidth="1"/>
    <col min="11010" max="11010" width="21.5546875" style="342" customWidth="1"/>
    <col min="11011" max="11012" width="11.33203125" style="342" customWidth="1"/>
    <col min="11013" max="11013" width="7.44140625" style="342" customWidth="1"/>
    <col min="11014" max="11015" width="15.109375" style="342" customWidth="1"/>
    <col min="11016" max="11016" width="10" style="342" customWidth="1"/>
    <col min="11017" max="11017" width="13.88671875" style="342" customWidth="1"/>
    <col min="11018" max="11018" width="15.109375" style="342" customWidth="1"/>
    <col min="11019" max="11019" width="11.33203125" style="342" customWidth="1"/>
    <col min="11020" max="11021" width="12.5546875" style="342" customWidth="1"/>
    <col min="11022" max="11022" width="17.6640625" style="342" customWidth="1"/>
    <col min="11023" max="11264" width="9.109375" style="342"/>
    <col min="11265" max="11265" width="13.88671875" style="342" customWidth="1"/>
    <col min="11266" max="11266" width="21.5546875" style="342" customWidth="1"/>
    <col min="11267" max="11268" width="11.33203125" style="342" customWidth="1"/>
    <col min="11269" max="11269" width="7.44140625" style="342" customWidth="1"/>
    <col min="11270" max="11271" width="15.109375" style="342" customWidth="1"/>
    <col min="11272" max="11272" width="10" style="342" customWidth="1"/>
    <col min="11273" max="11273" width="13.88671875" style="342" customWidth="1"/>
    <col min="11274" max="11274" width="15.109375" style="342" customWidth="1"/>
    <col min="11275" max="11275" width="11.33203125" style="342" customWidth="1"/>
    <col min="11276" max="11277" width="12.5546875" style="342" customWidth="1"/>
    <col min="11278" max="11278" width="17.6640625" style="342" customWidth="1"/>
    <col min="11279" max="11520" width="9.109375" style="342"/>
    <col min="11521" max="11521" width="13.88671875" style="342" customWidth="1"/>
    <col min="11522" max="11522" width="21.5546875" style="342" customWidth="1"/>
    <col min="11523" max="11524" width="11.33203125" style="342" customWidth="1"/>
    <col min="11525" max="11525" width="7.44140625" style="342" customWidth="1"/>
    <col min="11526" max="11527" width="15.109375" style="342" customWidth="1"/>
    <col min="11528" max="11528" width="10" style="342" customWidth="1"/>
    <col min="11529" max="11529" width="13.88671875" style="342" customWidth="1"/>
    <col min="11530" max="11530" width="15.109375" style="342" customWidth="1"/>
    <col min="11531" max="11531" width="11.33203125" style="342" customWidth="1"/>
    <col min="11532" max="11533" width="12.5546875" style="342" customWidth="1"/>
    <col min="11534" max="11534" width="17.6640625" style="342" customWidth="1"/>
    <col min="11535" max="11776" width="9.109375" style="342"/>
    <col min="11777" max="11777" width="13.88671875" style="342" customWidth="1"/>
    <col min="11778" max="11778" width="21.5546875" style="342" customWidth="1"/>
    <col min="11779" max="11780" width="11.33203125" style="342" customWidth="1"/>
    <col min="11781" max="11781" width="7.44140625" style="342" customWidth="1"/>
    <col min="11782" max="11783" width="15.109375" style="342" customWidth="1"/>
    <col min="11784" max="11784" width="10" style="342" customWidth="1"/>
    <col min="11785" max="11785" width="13.88671875" style="342" customWidth="1"/>
    <col min="11786" max="11786" width="15.109375" style="342" customWidth="1"/>
    <col min="11787" max="11787" width="11.33203125" style="342" customWidth="1"/>
    <col min="11788" max="11789" width="12.5546875" style="342" customWidth="1"/>
    <col min="11790" max="11790" width="17.6640625" style="342" customWidth="1"/>
    <col min="11791" max="12032" width="9.109375" style="342"/>
    <col min="12033" max="12033" width="13.88671875" style="342" customWidth="1"/>
    <col min="12034" max="12034" width="21.5546875" style="342" customWidth="1"/>
    <col min="12035" max="12036" width="11.33203125" style="342" customWidth="1"/>
    <col min="12037" max="12037" width="7.44140625" style="342" customWidth="1"/>
    <col min="12038" max="12039" width="15.109375" style="342" customWidth="1"/>
    <col min="12040" max="12040" width="10" style="342" customWidth="1"/>
    <col min="12041" max="12041" width="13.88671875" style="342" customWidth="1"/>
    <col min="12042" max="12042" width="15.109375" style="342" customWidth="1"/>
    <col min="12043" max="12043" width="11.33203125" style="342" customWidth="1"/>
    <col min="12044" max="12045" width="12.5546875" style="342" customWidth="1"/>
    <col min="12046" max="12046" width="17.6640625" style="342" customWidth="1"/>
    <col min="12047" max="12288" width="9.109375" style="342"/>
    <col min="12289" max="12289" width="13.88671875" style="342" customWidth="1"/>
    <col min="12290" max="12290" width="21.5546875" style="342" customWidth="1"/>
    <col min="12291" max="12292" width="11.33203125" style="342" customWidth="1"/>
    <col min="12293" max="12293" width="7.44140625" style="342" customWidth="1"/>
    <col min="12294" max="12295" width="15.109375" style="342" customWidth="1"/>
    <col min="12296" max="12296" width="10" style="342" customWidth="1"/>
    <col min="12297" max="12297" width="13.88671875" style="342" customWidth="1"/>
    <col min="12298" max="12298" width="15.109375" style="342" customWidth="1"/>
    <col min="12299" max="12299" width="11.33203125" style="342" customWidth="1"/>
    <col min="12300" max="12301" width="12.5546875" style="342" customWidth="1"/>
    <col min="12302" max="12302" width="17.6640625" style="342" customWidth="1"/>
    <col min="12303" max="12544" width="9.109375" style="342"/>
    <col min="12545" max="12545" width="13.88671875" style="342" customWidth="1"/>
    <col min="12546" max="12546" width="21.5546875" style="342" customWidth="1"/>
    <col min="12547" max="12548" width="11.33203125" style="342" customWidth="1"/>
    <col min="12549" max="12549" width="7.44140625" style="342" customWidth="1"/>
    <col min="12550" max="12551" width="15.109375" style="342" customWidth="1"/>
    <col min="12552" max="12552" width="10" style="342" customWidth="1"/>
    <col min="12553" max="12553" width="13.88671875" style="342" customWidth="1"/>
    <col min="12554" max="12554" width="15.109375" style="342" customWidth="1"/>
    <col min="12555" max="12555" width="11.33203125" style="342" customWidth="1"/>
    <col min="12556" max="12557" width="12.5546875" style="342" customWidth="1"/>
    <col min="12558" max="12558" width="17.6640625" style="342" customWidth="1"/>
    <col min="12559" max="12800" width="9.109375" style="342"/>
    <col min="12801" max="12801" width="13.88671875" style="342" customWidth="1"/>
    <col min="12802" max="12802" width="21.5546875" style="342" customWidth="1"/>
    <col min="12803" max="12804" width="11.33203125" style="342" customWidth="1"/>
    <col min="12805" max="12805" width="7.44140625" style="342" customWidth="1"/>
    <col min="12806" max="12807" width="15.109375" style="342" customWidth="1"/>
    <col min="12808" max="12808" width="10" style="342" customWidth="1"/>
    <col min="12809" max="12809" width="13.88671875" style="342" customWidth="1"/>
    <col min="12810" max="12810" width="15.109375" style="342" customWidth="1"/>
    <col min="12811" max="12811" width="11.33203125" style="342" customWidth="1"/>
    <col min="12812" max="12813" width="12.5546875" style="342" customWidth="1"/>
    <col min="12814" max="12814" width="17.6640625" style="342" customWidth="1"/>
    <col min="12815" max="13056" width="9.109375" style="342"/>
    <col min="13057" max="13057" width="13.88671875" style="342" customWidth="1"/>
    <col min="13058" max="13058" width="21.5546875" style="342" customWidth="1"/>
    <col min="13059" max="13060" width="11.33203125" style="342" customWidth="1"/>
    <col min="13061" max="13061" width="7.44140625" style="342" customWidth="1"/>
    <col min="13062" max="13063" width="15.109375" style="342" customWidth="1"/>
    <col min="13064" max="13064" width="10" style="342" customWidth="1"/>
    <col min="13065" max="13065" width="13.88671875" style="342" customWidth="1"/>
    <col min="13066" max="13066" width="15.109375" style="342" customWidth="1"/>
    <col min="13067" max="13067" width="11.33203125" style="342" customWidth="1"/>
    <col min="13068" max="13069" width="12.5546875" style="342" customWidth="1"/>
    <col min="13070" max="13070" width="17.6640625" style="342" customWidth="1"/>
    <col min="13071" max="13312" width="9.109375" style="342"/>
    <col min="13313" max="13313" width="13.88671875" style="342" customWidth="1"/>
    <col min="13314" max="13314" width="21.5546875" style="342" customWidth="1"/>
    <col min="13315" max="13316" width="11.33203125" style="342" customWidth="1"/>
    <col min="13317" max="13317" width="7.44140625" style="342" customWidth="1"/>
    <col min="13318" max="13319" width="15.109375" style="342" customWidth="1"/>
    <col min="13320" max="13320" width="10" style="342" customWidth="1"/>
    <col min="13321" max="13321" width="13.88671875" style="342" customWidth="1"/>
    <col min="13322" max="13322" width="15.109375" style="342" customWidth="1"/>
    <col min="13323" max="13323" width="11.33203125" style="342" customWidth="1"/>
    <col min="13324" max="13325" width="12.5546875" style="342" customWidth="1"/>
    <col min="13326" max="13326" width="17.6640625" style="342" customWidth="1"/>
    <col min="13327" max="13568" width="9.109375" style="342"/>
    <col min="13569" max="13569" width="13.88671875" style="342" customWidth="1"/>
    <col min="13570" max="13570" width="21.5546875" style="342" customWidth="1"/>
    <col min="13571" max="13572" width="11.33203125" style="342" customWidth="1"/>
    <col min="13573" max="13573" width="7.44140625" style="342" customWidth="1"/>
    <col min="13574" max="13575" width="15.109375" style="342" customWidth="1"/>
    <col min="13576" max="13576" width="10" style="342" customWidth="1"/>
    <col min="13577" max="13577" width="13.88671875" style="342" customWidth="1"/>
    <col min="13578" max="13578" width="15.109375" style="342" customWidth="1"/>
    <col min="13579" max="13579" width="11.33203125" style="342" customWidth="1"/>
    <col min="13580" max="13581" width="12.5546875" style="342" customWidth="1"/>
    <col min="13582" max="13582" width="17.6640625" style="342" customWidth="1"/>
    <col min="13583" max="13824" width="9.109375" style="342"/>
    <col min="13825" max="13825" width="13.88671875" style="342" customWidth="1"/>
    <col min="13826" max="13826" width="21.5546875" style="342" customWidth="1"/>
    <col min="13827" max="13828" width="11.33203125" style="342" customWidth="1"/>
    <col min="13829" max="13829" width="7.44140625" style="342" customWidth="1"/>
    <col min="13830" max="13831" width="15.109375" style="342" customWidth="1"/>
    <col min="13832" max="13832" width="10" style="342" customWidth="1"/>
    <col min="13833" max="13833" width="13.88671875" style="342" customWidth="1"/>
    <col min="13834" max="13834" width="15.109375" style="342" customWidth="1"/>
    <col min="13835" max="13835" width="11.33203125" style="342" customWidth="1"/>
    <col min="13836" max="13837" width="12.5546875" style="342" customWidth="1"/>
    <col min="13838" max="13838" width="17.6640625" style="342" customWidth="1"/>
    <col min="13839" max="14080" width="9.109375" style="342"/>
    <col min="14081" max="14081" width="13.88671875" style="342" customWidth="1"/>
    <col min="14082" max="14082" width="21.5546875" style="342" customWidth="1"/>
    <col min="14083" max="14084" width="11.33203125" style="342" customWidth="1"/>
    <col min="14085" max="14085" width="7.44140625" style="342" customWidth="1"/>
    <col min="14086" max="14087" width="15.109375" style="342" customWidth="1"/>
    <col min="14088" max="14088" width="10" style="342" customWidth="1"/>
    <col min="14089" max="14089" width="13.88671875" style="342" customWidth="1"/>
    <col min="14090" max="14090" width="15.109375" style="342" customWidth="1"/>
    <col min="14091" max="14091" width="11.33203125" style="342" customWidth="1"/>
    <col min="14092" max="14093" width="12.5546875" style="342" customWidth="1"/>
    <col min="14094" max="14094" width="17.6640625" style="342" customWidth="1"/>
    <col min="14095" max="14336" width="9.109375" style="342"/>
    <col min="14337" max="14337" width="13.88671875" style="342" customWidth="1"/>
    <col min="14338" max="14338" width="21.5546875" style="342" customWidth="1"/>
    <col min="14339" max="14340" width="11.33203125" style="342" customWidth="1"/>
    <col min="14341" max="14341" width="7.44140625" style="342" customWidth="1"/>
    <col min="14342" max="14343" width="15.109375" style="342" customWidth="1"/>
    <col min="14344" max="14344" width="10" style="342" customWidth="1"/>
    <col min="14345" max="14345" width="13.88671875" style="342" customWidth="1"/>
    <col min="14346" max="14346" width="15.109375" style="342" customWidth="1"/>
    <col min="14347" max="14347" width="11.33203125" style="342" customWidth="1"/>
    <col min="14348" max="14349" width="12.5546875" style="342" customWidth="1"/>
    <col min="14350" max="14350" width="17.6640625" style="342" customWidth="1"/>
    <col min="14351" max="14592" width="9.109375" style="342"/>
    <col min="14593" max="14593" width="13.88671875" style="342" customWidth="1"/>
    <col min="14594" max="14594" width="21.5546875" style="342" customWidth="1"/>
    <col min="14595" max="14596" width="11.33203125" style="342" customWidth="1"/>
    <col min="14597" max="14597" width="7.44140625" style="342" customWidth="1"/>
    <col min="14598" max="14599" width="15.109375" style="342" customWidth="1"/>
    <col min="14600" max="14600" width="10" style="342" customWidth="1"/>
    <col min="14601" max="14601" width="13.88671875" style="342" customWidth="1"/>
    <col min="14602" max="14602" width="15.109375" style="342" customWidth="1"/>
    <col min="14603" max="14603" width="11.33203125" style="342" customWidth="1"/>
    <col min="14604" max="14605" width="12.5546875" style="342" customWidth="1"/>
    <col min="14606" max="14606" width="17.6640625" style="342" customWidth="1"/>
    <col min="14607" max="14848" width="9.109375" style="342"/>
    <col min="14849" max="14849" width="13.88671875" style="342" customWidth="1"/>
    <col min="14850" max="14850" width="21.5546875" style="342" customWidth="1"/>
    <col min="14851" max="14852" width="11.33203125" style="342" customWidth="1"/>
    <col min="14853" max="14853" width="7.44140625" style="342" customWidth="1"/>
    <col min="14854" max="14855" width="15.109375" style="342" customWidth="1"/>
    <col min="14856" max="14856" width="10" style="342" customWidth="1"/>
    <col min="14857" max="14857" width="13.88671875" style="342" customWidth="1"/>
    <col min="14858" max="14858" width="15.109375" style="342" customWidth="1"/>
    <col min="14859" max="14859" width="11.33203125" style="342" customWidth="1"/>
    <col min="14860" max="14861" width="12.5546875" style="342" customWidth="1"/>
    <col min="14862" max="14862" width="17.6640625" style="342" customWidth="1"/>
    <col min="14863" max="15104" width="9.109375" style="342"/>
    <col min="15105" max="15105" width="13.88671875" style="342" customWidth="1"/>
    <col min="15106" max="15106" width="21.5546875" style="342" customWidth="1"/>
    <col min="15107" max="15108" width="11.33203125" style="342" customWidth="1"/>
    <col min="15109" max="15109" width="7.44140625" style="342" customWidth="1"/>
    <col min="15110" max="15111" width="15.109375" style="342" customWidth="1"/>
    <col min="15112" max="15112" width="10" style="342" customWidth="1"/>
    <col min="15113" max="15113" width="13.88671875" style="342" customWidth="1"/>
    <col min="15114" max="15114" width="15.109375" style="342" customWidth="1"/>
    <col min="15115" max="15115" width="11.33203125" style="342" customWidth="1"/>
    <col min="15116" max="15117" width="12.5546875" style="342" customWidth="1"/>
    <col min="15118" max="15118" width="17.6640625" style="342" customWidth="1"/>
    <col min="15119" max="15360" width="9.109375" style="342"/>
    <col min="15361" max="15361" width="13.88671875" style="342" customWidth="1"/>
    <col min="15362" max="15362" width="21.5546875" style="342" customWidth="1"/>
    <col min="15363" max="15364" width="11.33203125" style="342" customWidth="1"/>
    <col min="15365" max="15365" width="7.44140625" style="342" customWidth="1"/>
    <col min="15366" max="15367" width="15.109375" style="342" customWidth="1"/>
    <col min="15368" max="15368" width="10" style="342" customWidth="1"/>
    <col min="15369" max="15369" width="13.88671875" style="342" customWidth="1"/>
    <col min="15370" max="15370" width="15.109375" style="342" customWidth="1"/>
    <col min="15371" max="15371" width="11.33203125" style="342" customWidth="1"/>
    <col min="15372" max="15373" width="12.5546875" style="342" customWidth="1"/>
    <col min="15374" max="15374" width="17.6640625" style="342" customWidth="1"/>
    <col min="15375" max="15616" width="9.109375" style="342"/>
    <col min="15617" max="15617" width="13.88671875" style="342" customWidth="1"/>
    <col min="15618" max="15618" width="21.5546875" style="342" customWidth="1"/>
    <col min="15619" max="15620" width="11.33203125" style="342" customWidth="1"/>
    <col min="15621" max="15621" width="7.44140625" style="342" customWidth="1"/>
    <col min="15622" max="15623" width="15.109375" style="342" customWidth="1"/>
    <col min="15624" max="15624" width="10" style="342" customWidth="1"/>
    <col min="15625" max="15625" width="13.88671875" style="342" customWidth="1"/>
    <col min="15626" max="15626" width="15.109375" style="342" customWidth="1"/>
    <col min="15627" max="15627" width="11.33203125" style="342" customWidth="1"/>
    <col min="15628" max="15629" width="12.5546875" style="342" customWidth="1"/>
    <col min="15630" max="15630" width="17.6640625" style="342" customWidth="1"/>
    <col min="15631" max="15872" width="9.109375" style="342"/>
    <col min="15873" max="15873" width="13.88671875" style="342" customWidth="1"/>
    <col min="15874" max="15874" width="21.5546875" style="342" customWidth="1"/>
    <col min="15875" max="15876" width="11.33203125" style="342" customWidth="1"/>
    <col min="15877" max="15877" width="7.44140625" style="342" customWidth="1"/>
    <col min="15878" max="15879" width="15.109375" style="342" customWidth="1"/>
    <col min="15880" max="15880" width="10" style="342" customWidth="1"/>
    <col min="15881" max="15881" width="13.88671875" style="342" customWidth="1"/>
    <col min="15882" max="15882" width="15.109375" style="342" customWidth="1"/>
    <col min="15883" max="15883" width="11.33203125" style="342" customWidth="1"/>
    <col min="15884" max="15885" width="12.5546875" style="342" customWidth="1"/>
    <col min="15886" max="15886" width="17.6640625" style="342" customWidth="1"/>
    <col min="15887" max="16128" width="9.109375" style="342"/>
    <col min="16129" max="16129" width="13.88671875" style="342" customWidth="1"/>
    <col min="16130" max="16130" width="21.5546875" style="342" customWidth="1"/>
    <col min="16131" max="16132" width="11.33203125" style="342" customWidth="1"/>
    <col min="16133" max="16133" width="7.44140625" style="342" customWidth="1"/>
    <col min="16134" max="16135" width="15.109375" style="342" customWidth="1"/>
    <col min="16136" max="16136" width="10" style="342" customWidth="1"/>
    <col min="16137" max="16137" width="13.88671875" style="342" customWidth="1"/>
    <col min="16138" max="16138" width="15.109375" style="342" customWidth="1"/>
    <col min="16139" max="16139" width="11.33203125" style="342" customWidth="1"/>
    <col min="16140" max="16141" width="12.5546875" style="342" customWidth="1"/>
    <col min="16142" max="16142" width="17.6640625" style="342" customWidth="1"/>
    <col min="16143" max="16384" width="9.109375" style="342"/>
  </cols>
  <sheetData>
    <row r="1" spans="1:22" s="196" customFormat="1" ht="33.9" customHeight="1" collapsed="1" thickBot="1" x14ac:dyDescent="0.45">
      <c r="A1" s="965" t="s">
        <v>259</v>
      </c>
      <c r="B1" s="966"/>
      <c r="C1" s="966"/>
      <c r="D1" s="966"/>
      <c r="E1" s="966"/>
      <c r="F1" s="966"/>
      <c r="G1" s="966"/>
      <c r="H1" s="966"/>
      <c r="I1" s="966"/>
      <c r="J1" s="966"/>
      <c r="K1" s="966"/>
      <c r="L1" s="966"/>
      <c r="M1" s="966"/>
      <c r="N1" s="967"/>
      <c r="O1" s="338"/>
      <c r="P1" s="338"/>
      <c r="Q1" s="338"/>
      <c r="R1" s="338"/>
      <c r="S1" s="338"/>
      <c r="T1" s="338"/>
      <c r="U1" s="338"/>
      <c r="V1" s="338"/>
    </row>
    <row r="2" spans="1:22" s="339" customFormat="1" ht="24" hidden="1" customHeight="1" outlineLevel="1" thickBot="1" x14ac:dyDescent="0.3">
      <c r="A2" s="808" t="s">
        <v>260</v>
      </c>
      <c r="B2" s="1053"/>
      <c r="C2" s="1053"/>
      <c r="D2" s="1053"/>
      <c r="E2" s="1054" t="s">
        <v>261</v>
      </c>
      <c r="F2" s="1054"/>
      <c r="G2" s="1055">
        <f>'Title Page'!D26</f>
        <v>0</v>
      </c>
      <c r="H2" s="1055"/>
      <c r="I2" s="819">
        <f>'Title Page'!D27</f>
        <v>0</v>
      </c>
      <c r="J2" s="818" t="s">
        <v>262</v>
      </c>
      <c r="K2" s="1056"/>
      <c r="L2" s="1056"/>
      <c r="M2" s="818" t="s">
        <v>263</v>
      </c>
      <c r="N2" s="350"/>
    </row>
    <row r="3" spans="1:22" s="339" customFormat="1" ht="24" hidden="1" customHeight="1" outlineLevel="1" thickBot="1" x14ac:dyDescent="0.3">
      <c r="A3" s="345" t="s">
        <v>264</v>
      </c>
      <c r="B3" s="817">
        <f>'Title Page'!D5</f>
        <v>0</v>
      </c>
      <c r="C3" s="818" t="s">
        <v>265</v>
      </c>
      <c r="D3" s="346">
        <f>'Title Page'!D7</f>
        <v>0</v>
      </c>
      <c r="E3" s="1057" t="s">
        <v>266</v>
      </c>
      <c r="F3" s="1057"/>
      <c r="G3" s="1058"/>
      <c r="H3" s="1058"/>
      <c r="I3" s="1058"/>
      <c r="J3" s="1059" t="s">
        <v>267</v>
      </c>
      <c r="K3" s="1059"/>
      <c r="L3" s="1053"/>
      <c r="M3" s="1053"/>
      <c r="N3" s="347"/>
    </row>
    <row r="4" spans="1:22" s="339" customFormat="1" ht="24" hidden="1" customHeight="1" outlineLevel="1" thickBot="1" x14ac:dyDescent="0.3">
      <c r="A4" s="345" t="s">
        <v>268</v>
      </c>
      <c r="B4" s="1053">
        <f>'Title Page'!D4</f>
        <v>0</v>
      </c>
      <c r="C4" s="1053"/>
      <c r="D4" s="1053"/>
      <c r="E4" s="1054" t="s">
        <v>269</v>
      </c>
      <c r="F4" s="1054"/>
      <c r="G4" s="1064"/>
      <c r="H4" s="1064"/>
      <c r="I4" s="349"/>
      <c r="J4" s="1059" t="s">
        <v>270</v>
      </c>
      <c r="K4" s="1059"/>
      <c r="L4" s="1053"/>
      <c r="M4" s="1053"/>
      <c r="N4" s="347"/>
    </row>
    <row r="5" spans="1:22" s="339" customFormat="1" ht="24" hidden="1" customHeight="1" outlineLevel="1" thickBot="1" x14ac:dyDescent="0.3">
      <c r="A5" s="344" t="s">
        <v>271</v>
      </c>
      <c r="B5" s="623">
        <f>'Title Page'!D18</f>
        <v>0</v>
      </c>
      <c r="C5" s="624">
        <f>'Title Page'!D21</f>
        <v>0</v>
      </c>
      <c r="D5" s="1060">
        <f>'Title Page'!D22</f>
        <v>0</v>
      </c>
      <c r="E5" s="1061"/>
      <c r="F5" s="820" t="s">
        <v>207</v>
      </c>
      <c r="G5" s="1061">
        <f>'Title Page'!D19</f>
        <v>0</v>
      </c>
      <c r="H5" s="1061"/>
      <c r="I5" s="1061"/>
      <c r="J5" s="1062" t="s">
        <v>272</v>
      </c>
      <c r="K5" s="1062"/>
      <c r="L5" s="1063"/>
      <c r="M5" s="1063"/>
      <c r="N5" s="348"/>
    </row>
    <row r="6" spans="1:22" s="339" customFormat="1" ht="15" hidden="1" customHeight="1" outlineLevel="1" thickBot="1" x14ac:dyDescent="0.3">
      <c r="A6" s="1070" t="s">
        <v>273</v>
      </c>
      <c r="B6" s="1071"/>
      <c r="C6" s="1071"/>
      <c r="D6" s="1071"/>
      <c r="E6" s="1071"/>
      <c r="F6" s="1071"/>
      <c r="G6" s="1071"/>
      <c r="H6" s="1071"/>
      <c r="I6" s="1071"/>
      <c r="J6" s="1071"/>
      <c r="K6" s="1071"/>
      <c r="L6" s="1071"/>
      <c r="M6" s="1071"/>
      <c r="N6" s="1072"/>
    </row>
    <row r="7" spans="1:22" s="340" customFormat="1" ht="15" hidden="1" customHeight="1" outlineLevel="1" x14ac:dyDescent="0.25">
      <c r="A7" s="1073" t="s">
        <v>274</v>
      </c>
      <c r="B7" s="1076" t="s">
        <v>275</v>
      </c>
      <c r="C7" s="1079" t="s">
        <v>276</v>
      </c>
      <c r="D7" s="1080"/>
      <c r="E7" s="1085" t="s">
        <v>277</v>
      </c>
      <c r="F7" s="1086"/>
      <c r="G7" s="1087"/>
      <c r="H7" s="1088" t="s">
        <v>278</v>
      </c>
      <c r="I7" s="1091" t="s">
        <v>279</v>
      </c>
      <c r="J7" s="1092"/>
      <c r="K7" s="1092"/>
      <c r="L7" s="1092"/>
      <c r="M7" s="1093"/>
      <c r="N7" s="1080" t="s">
        <v>280</v>
      </c>
    </row>
    <row r="8" spans="1:22" s="340" customFormat="1" ht="17.399999999999999" hidden="1" customHeight="1" outlineLevel="1" x14ac:dyDescent="0.25">
      <c r="A8" s="1074"/>
      <c r="B8" s="1077"/>
      <c r="C8" s="1081"/>
      <c r="D8" s="1082"/>
      <c r="E8" s="1094" t="s">
        <v>281</v>
      </c>
      <c r="F8" s="1095" t="s">
        <v>282</v>
      </c>
      <c r="G8" s="1065" t="s">
        <v>283</v>
      </c>
      <c r="H8" s="1089"/>
      <c r="I8" s="1100" t="s">
        <v>284</v>
      </c>
      <c r="J8" s="1095" t="s">
        <v>285</v>
      </c>
      <c r="K8" s="1103" t="s">
        <v>286</v>
      </c>
      <c r="L8" s="1104"/>
      <c r="M8" s="1065" t="s">
        <v>287</v>
      </c>
      <c r="N8" s="1082"/>
    </row>
    <row r="9" spans="1:22" s="340" customFormat="1" ht="17.399999999999999" hidden="1" customHeight="1" outlineLevel="1" x14ac:dyDescent="0.25">
      <c r="A9" s="1074"/>
      <c r="B9" s="1077"/>
      <c r="C9" s="1081"/>
      <c r="D9" s="1082"/>
      <c r="E9" s="1074"/>
      <c r="F9" s="1096"/>
      <c r="G9" s="1066"/>
      <c r="H9" s="1089"/>
      <c r="I9" s="1101"/>
      <c r="J9" s="1096"/>
      <c r="K9" s="1105"/>
      <c r="L9" s="1106"/>
      <c r="M9" s="1066"/>
      <c r="N9" s="1082"/>
    </row>
    <row r="10" spans="1:22" s="340" customFormat="1" ht="17.399999999999999" hidden="1" customHeight="1" outlineLevel="1" thickBot="1" x14ac:dyDescent="0.3">
      <c r="A10" s="1075"/>
      <c r="B10" s="1078"/>
      <c r="C10" s="1083"/>
      <c r="D10" s="1084"/>
      <c r="E10" s="1075"/>
      <c r="F10" s="1097"/>
      <c r="G10" s="1067"/>
      <c r="H10" s="1090"/>
      <c r="I10" s="1102"/>
      <c r="J10" s="1097"/>
      <c r="K10" s="341" t="s">
        <v>288</v>
      </c>
      <c r="L10" s="341" t="s">
        <v>289</v>
      </c>
      <c r="M10" s="1067"/>
      <c r="N10" s="1084"/>
    </row>
    <row r="11" spans="1:22" hidden="1" outlineLevel="1" x14ac:dyDescent="0.25">
      <c r="A11" s="351"/>
      <c r="B11" s="352"/>
      <c r="C11" s="1068"/>
      <c r="D11" s="1069"/>
      <c r="E11" s="354"/>
      <c r="F11" s="352"/>
      <c r="G11" s="353"/>
      <c r="H11" s="356"/>
      <c r="I11" s="354"/>
      <c r="J11" s="352"/>
      <c r="K11" s="352"/>
      <c r="L11" s="352"/>
      <c r="M11" s="353"/>
      <c r="N11" s="355"/>
    </row>
    <row r="12" spans="1:22" hidden="1" outlineLevel="1" x14ac:dyDescent="0.25">
      <c r="A12" s="351"/>
      <c r="B12" s="352"/>
      <c r="C12" s="1098"/>
      <c r="D12" s="1099"/>
      <c r="E12" s="354"/>
      <c r="F12" s="352"/>
      <c r="G12" s="353"/>
      <c r="H12" s="356"/>
      <c r="I12" s="354"/>
      <c r="J12" s="352"/>
      <c r="K12" s="352"/>
      <c r="L12" s="352"/>
      <c r="M12" s="353"/>
      <c r="N12" s="355"/>
    </row>
    <row r="13" spans="1:22" hidden="1" outlineLevel="1" x14ac:dyDescent="0.25">
      <c r="A13" s="357"/>
      <c r="B13" s="358"/>
      <c r="C13" s="1098"/>
      <c r="D13" s="1099"/>
      <c r="E13" s="354"/>
      <c r="F13" s="352"/>
      <c r="G13" s="353"/>
      <c r="H13" s="356"/>
      <c r="I13" s="354"/>
      <c r="J13" s="352"/>
      <c r="K13" s="352"/>
      <c r="L13" s="352"/>
      <c r="M13" s="353"/>
      <c r="N13" s="355"/>
    </row>
    <row r="14" spans="1:22" hidden="1" outlineLevel="1" x14ac:dyDescent="0.25">
      <c r="A14" s="357"/>
      <c r="B14" s="358"/>
      <c r="C14" s="1098"/>
      <c r="D14" s="1099"/>
      <c r="E14" s="354"/>
      <c r="F14" s="352"/>
      <c r="G14" s="353"/>
      <c r="H14" s="356"/>
      <c r="I14" s="354"/>
      <c r="J14" s="352"/>
      <c r="K14" s="352"/>
      <c r="L14" s="352"/>
      <c r="M14" s="353"/>
      <c r="N14" s="355"/>
    </row>
    <row r="15" spans="1:22" hidden="1" outlineLevel="1" x14ac:dyDescent="0.25">
      <c r="A15" s="357"/>
      <c r="B15" s="358"/>
      <c r="C15" s="1098"/>
      <c r="D15" s="1099"/>
      <c r="E15" s="354"/>
      <c r="F15" s="352"/>
      <c r="G15" s="353"/>
      <c r="H15" s="356"/>
      <c r="I15" s="354"/>
      <c r="J15" s="352"/>
      <c r="K15" s="352"/>
      <c r="L15" s="352"/>
      <c r="M15" s="353"/>
      <c r="N15" s="355"/>
    </row>
    <row r="16" spans="1:22" hidden="1" outlineLevel="1" x14ac:dyDescent="0.25">
      <c r="A16" s="357"/>
      <c r="B16" s="358"/>
      <c r="C16" s="1098"/>
      <c r="D16" s="1099"/>
      <c r="E16" s="354"/>
      <c r="F16" s="352"/>
      <c r="G16" s="353"/>
      <c r="H16" s="356"/>
      <c r="I16" s="354"/>
      <c r="J16" s="352"/>
      <c r="K16" s="352"/>
      <c r="L16" s="352"/>
      <c r="M16" s="353"/>
      <c r="N16" s="355"/>
    </row>
    <row r="17" spans="1:14" hidden="1" outlineLevel="1" x14ac:dyDescent="0.25">
      <c r="A17" s="357"/>
      <c r="B17" s="358"/>
      <c r="C17" s="1098"/>
      <c r="D17" s="1099"/>
      <c r="E17" s="354"/>
      <c r="F17" s="352"/>
      <c r="G17" s="353"/>
      <c r="H17" s="356"/>
      <c r="I17" s="354"/>
      <c r="J17" s="352"/>
      <c r="K17" s="352"/>
      <c r="L17" s="352"/>
      <c r="M17" s="353"/>
      <c r="N17" s="355"/>
    </row>
    <row r="18" spans="1:14" hidden="1" outlineLevel="1" x14ac:dyDescent="0.25">
      <c r="A18" s="357"/>
      <c r="B18" s="358"/>
      <c r="C18" s="1098"/>
      <c r="D18" s="1099"/>
      <c r="E18" s="354"/>
      <c r="F18" s="352"/>
      <c r="G18" s="353"/>
      <c r="H18" s="356"/>
      <c r="I18" s="354"/>
      <c r="J18" s="352"/>
      <c r="K18" s="352"/>
      <c r="L18" s="352"/>
      <c r="M18" s="353"/>
      <c r="N18" s="355"/>
    </row>
    <row r="19" spans="1:14" hidden="1" outlineLevel="1" x14ac:dyDescent="0.25">
      <c r="A19" s="357"/>
      <c r="B19" s="358"/>
      <c r="C19" s="1098"/>
      <c r="D19" s="1099"/>
      <c r="E19" s="354"/>
      <c r="F19" s="352"/>
      <c r="G19" s="353"/>
      <c r="H19" s="356"/>
      <c r="I19" s="354"/>
      <c r="J19" s="352"/>
      <c r="K19" s="352"/>
      <c r="L19" s="352"/>
      <c r="M19" s="353"/>
      <c r="N19" s="355"/>
    </row>
    <row r="20" spans="1:14" hidden="1" outlineLevel="1" x14ac:dyDescent="0.25">
      <c r="A20" s="357"/>
      <c r="B20" s="358"/>
      <c r="C20" s="1098"/>
      <c r="D20" s="1099"/>
      <c r="E20" s="354"/>
      <c r="F20" s="352"/>
      <c r="G20" s="353"/>
      <c r="H20" s="356"/>
      <c r="I20" s="354"/>
      <c r="J20" s="352"/>
      <c r="K20" s="352"/>
      <c r="L20" s="352"/>
      <c r="M20" s="353"/>
      <c r="N20" s="355"/>
    </row>
    <row r="21" spans="1:14" hidden="1" outlineLevel="1" x14ac:dyDescent="0.25">
      <c r="A21" s="357"/>
      <c r="B21" s="358"/>
      <c r="C21" s="1098"/>
      <c r="D21" s="1099"/>
      <c r="E21" s="354"/>
      <c r="F21" s="352"/>
      <c r="G21" s="353"/>
      <c r="H21" s="356"/>
      <c r="I21" s="354"/>
      <c r="J21" s="352"/>
      <c r="K21" s="352"/>
      <c r="L21" s="352"/>
      <c r="M21" s="353"/>
      <c r="N21" s="355"/>
    </row>
    <row r="22" spans="1:14" hidden="1" outlineLevel="1" x14ac:dyDescent="0.25">
      <c r="A22" s="357"/>
      <c r="B22" s="358"/>
      <c r="C22" s="1098"/>
      <c r="D22" s="1099"/>
      <c r="E22" s="354"/>
      <c r="F22" s="352"/>
      <c r="G22" s="353"/>
      <c r="H22" s="356"/>
      <c r="I22" s="354"/>
      <c r="J22" s="352"/>
      <c r="K22" s="352"/>
      <c r="L22" s="352"/>
      <c r="M22" s="353"/>
      <c r="N22" s="355"/>
    </row>
    <row r="23" spans="1:14" hidden="1" outlineLevel="1" x14ac:dyDescent="0.25">
      <c r="A23" s="357"/>
      <c r="B23" s="358"/>
      <c r="C23" s="1098"/>
      <c r="D23" s="1099"/>
      <c r="E23" s="354"/>
      <c r="F23" s="352"/>
      <c r="G23" s="353"/>
      <c r="H23" s="356"/>
      <c r="I23" s="354"/>
      <c r="J23" s="352"/>
      <c r="K23" s="352"/>
      <c r="L23" s="352"/>
      <c r="M23" s="353"/>
      <c r="N23" s="355"/>
    </row>
    <row r="24" spans="1:14" hidden="1" outlineLevel="1" x14ac:dyDescent="0.25">
      <c r="A24" s="357"/>
      <c r="B24" s="358"/>
      <c r="C24" s="1098"/>
      <c r="D24" s="1099"/>
      <c r="E24" s="354"/>
      <c r="F24" s="352"/>
      <c r="G24" s="353"/>
      <c r="H24" s="356"/>
      <c r="I24" s="354"/>
      <c r="J24" s="352"/>
      <c r="K24" s="352"/>
      <c r="L24" s="352"/>
      <c r="M24" s="353"/>
      <c r="N24" s="355"/>
    </row>
    <row r="25" spans="1:14" hidden="1" outlineLevel="1" x14ac:dyDescent="0.25">
      <c r="A25" s="357"/>
      <c r="B25" s="358"/>
      <c r="C25" s="1098"/>
      <c r="D25" s="1099"/>
      <c r="E25" s="354"/>
      <c r="F25" s="352"/>
      <c r="G25" s="353"/>
      <c r="H25" s="356"/>
      <c r="I25" s="354"/>
      <c r="J25" s="352"/>
      <c r="K25" s="352"/>
      <c r="L25" s="352"/>
      <c r="M25" s="353"/>
      <c r="N25" s="355"/>
    </row>
    <row r="26" spans="1:14" hidden="1" outlineLevel="1" x14ac:dyDescent="0.25">
      <c r="A26" s="357"/>
      <c r="B26" s="358"/>
      <c r="C26" s="1098"/>
      <c r="D26" s="1099"/>
      <c r="E26" s="354"/>
      <c r="F26" s="352"/>
      <c r="G26" s="353"/>
      <c r="H26" s="356"/>
      <c r="I26" s="354"/>
      <c r="J26" s="352"/>
      <c r="K26" s="352"/>
      <c r="L26" s="352"/>
      <c r="M26" s="353"/>
      <c r="N26" s="355"/>
    </row>
    <row r="27" spans="1:14" hidden="1" outlineLevel="1" x14ac:dyDescent="0.25">
      <c r="A27" s="357"/>
      <c r="B27" s="358"/>
      <c r="C27" s="1098"/>
      <c r="D27" s="1099"/>
      <c r="E27" s="354"/>
      <c r="F27" s="352"/>
      <c r="G27" s="353"/>
      <c r="H27" s="356"/>
      <c r="I27" s="354"/>
      <c r="J27" s="352"/>
      <c r="K27" s="352"/>
      <c r="L27" s="352"/>
      <c r="M27" s="353"/>
      <c r="N27" s="355"/>
    </row>
    <row r="28" spans="1:14" hidden="1" outlineLevel="1" x14ac:dyDescent="0.25">
      <c r="A28" s="357"/>
      <c r="B28" s="358"/>
      <c r="C28" s="1098"/>
      <c r="D28" s="1099"/>
      <c r="E28" s="354"/>
      <c r="F28" s="352"/>
      <c r="G28" s="353"/>
      <c r="H28" s="356"/>
      <c r="I28" s="354"/>
      <c r="J28" s="352"/>
      <c r="K28" s="352"/>
      <c r="L28" s="352"/>
      <c r="M28" s="353"/>
      <c r="N28" s="355"/>
    </row>
    <row r="29" spans="1:14" hidden="1" outlineLevel="1" x14ac:dyDescent="0.25">
      <c r="A29" s="357"/>
      <c r="B29" s="358"/>
      <c r="C29" s="1098"/>
      <c r="D29" s="1099"/>
      <c r="E29" s="354"/>
      <c r="F29" s="352"/>
      <c r="G29" s="353"/>
      <c r="H29" s="356"/>
      <c r="I29" s="354"/>
      <c r="J29" s="352"/>
      <c r="K29" s="352"/>
      <c r="L29" s="352"/>
      <c r="M29" s="353"/>
      <c r="N29" s="355"/>
    </row>
    <row r="30" spans="1:14" hidden="1" outlineLevel="1" x14ac:dyDescent="0.25">
      <c r="A30" s="357"/>
      <c r="B30" s="358"/>
      <c r="C30" s="1098"/>
      <c r="D30" s="1099"/>
      <c r="E30" s="354"/>
      <c r="F30" s="352"/>
      <c r="G30" s="353"/>
      <c r="H30" s="356"/>
      <c r="I30" s="354"/>
      <c r="J30" s="352"/>
      <c r="K30" s="352"/>
      <c r="L30" s="352"/>
      <c r="M30" s="353"/>
      <c r="N30" s="355"/>
    </row>
    <row r="31" spans="1:14" hidden="1" outlineLevel="1" x14ac:dyDescent="0.25">
      <c r="A31" s="357"/>
      <c r="B31" s="358"/>
      <c r="C31" s="1098"/>
      <c r="D31" s="1099"/>
      <c r="E31" s="354"/>
      <c r="F31" s="352"/>
      <c r="G31" s="353"/>
      <c r="H31" s="356"/>
      <c r="I31" s="354"/>
      <c r="J31" s="352"/>
      <c r="K31" s="352"/>
      <c r="L31" s="352"/>
      <c r="M31" s="353"/>
      <c r="N31" s="355"/>
    </row>
    <row r="32" spans="1:14" hidden="1" outlineLevel="1" x14ac:dyDescent="0.25">
      <c r="A32" s="357"/>
      <c r="B32" s="358"/>
      <c r="C32" s="1098"/>
      <c r="D32" s="1099"/>
      <c r="E32" s="354"/>
      <c r="F32" s="352"/>
      <c r="G32" s="353"/>
      <c r="H32" s="356"/>
      <c r="I32" s="354"/>
      <c r="J32" s="352"/>
      <c r="K32" s="352"/>
      <c r="L32" s="352"/>
      <c r="M32" s="353"/>
      <c r="N32" s="355"/>
    </row>
    <row r="33" spans="1:14" hidden="1" outlineLevel="1" x14ac:dyDescent="0.25">
      <c r="A33" s="357"/>
      <c r="B33" s="358"/>
      <c r="C33" s="1098"/>
      <c r="D33" s="1099"/>
      <c r="E33" s="354"/>
      <c r="F33" s="352"/>
      <c r="G33" s="353"/>
      <c r="H33" s="356"/>
      <c r="I33" s="354"/>
      <c r="J33" s="352"/>
      <c r="K33" s="352"/>
      <c r="L33" s="352"/>
      <c r="M33" s="353"/>
      <c r="N33" s="355"/>
    </row>
    <row r="34" spans="1:14" hidden="1" outlineLevel="1" x14ac:dyDescent="0.25">
      <c r="A34" s="357"/>
      <c r="B34" s="358"/>
      <c r="C34" s="1098"/>
      <c r="D34" s="1099"/>
      <c r="E34" s="354"/>
      <c r="F34" s="352"/>
      <c r="G34" s="353"/>
      <c r="H34" s="356"/>
      <c r="I34" s="354"/>
      <c r="J34" s="352"/>
      <c r="K34" s="352"/>
      <c r="L34" s="352"/>
      <c r="M34" s="353"/>
      <c r="N34" s="355"/>
    </row>
    <row r="35" spans="1:14" hidden="1" outlineLevel="1" x14ac:dyDescent="0.25">
      <c r="A35" s="357"/>
      <c r="B35" s="358"/>
      <c r="C35" s="1098"/>
      <c r="D35" s="1099"/>
      <c r="E35" s="354"/>
      <c r="F35" s="352"/>
      <c r="G35" s="353"/>
      <c r="H35" s="356"/>
      <c r="I35" s="354"/>
      <c r="J35" s="352"/>
      <c r="K35" s="352"/>
      <c r="L35" s="352"/>
      <c r="M35" s="353"/>
      <c r="N35" s="355"/>
    </row>
    <row r="36" spans="1:14" hidden="1" outlineLevel="1" x14ac:dyDescent="0.25">
      <c r="A36" s="357"/>
      <c r="B36" s="358"/>
      <c r="C36" s="1098"/>
      <c r="D36" s="1099"/>
      <c r="E36" s="354"/>
      <c r="F36" s="352"/>
      <c r="G36" s="353"/>
      <c r="H36" s="356"/>
      <c r="I36" s="354"/>
      <c r="J36" s="352"/>
      <c r="K36" s="352"/>
      <c r="L36" s="352"/>
      <c r="M36" s="353"/>
      <c r="N36" s="355"/>
    </row>
    <row r="37" spans="1:14" hidden="1" outlineLevel="1" x14ac:dyDescent="0.25">
      <c r="A37" s="357"/>
      <c r="B37" s="358"/>
      <c r="C37" s="1098"/>
      <c r="D37" s="1099"/>
      <c r="E37" s="354"/>
      <c r="F37" s="352"/>
      <c r="G37" s="353"/>
      <c r="H37" s="356"/>
      <c r="I37" s="354"/>
      <c r="J37" s="352"/>
      <c r="K37" s="352"/>
      <c r="L37" s="352"/>
      <c r="M37" s="353"/>
      <c r="N37" s="355"/>
    </row>
    <row r="38" spans="1:14" hidden="1" outlineLevel="1" x14ac:dyDescent="0.25">
      <c r="A38" s="357"/>
      <c r="B38" s="358"/>
      <c r="C38" s="1098"/>
      <c r="D38" s="1099"/>
      <c r="E38" s="354"/>
      <c r="F38" s="352"/>
      <c r="G38" s="353"/>
      <c r="H38" s="356"/>
      <c r="I38" s="354"/>
      <c r="J38" s="352"/>
      <c r="K38" s="352"/>
      <c r="L38" s="352"/>
      <c r="M38" s="353"/>
      <c r="N38" s="355"/>
    </row>
    <row r="39" spans="1:14" hidden="1" outlineLevel="1" x14ac:dyDescent="0.25">
      <c r="A39" s="357"/>
      <c r="B39" s="358"/>
      <c r="C39" s="1098"/>
      <c r="D39" s="1099"/>
      <c r="E39" s="354"/>
      <c r="F39" s="352"/>
      <c r="G39" s="353"/>
      <c r="H39" s="356"/>
      <c r="I39" s="354"/>
      <c r="J39" s="352"/>
      <c r="K39" s="352"/>
      <c r="L39" s="352"/>
      <c r="M39" s="353"/>
      <c r="N39" s="355"/>
    </row>
    <row r="40" spans="1:14" hidden="1" outlineLevel="1" x14ac:dyDescent="0.25">
      <c r="A40" s="357"/>
      <c r="B40" s="358"/>
      <c r="C40" s="1098"/>
      <c r="D40" s="1099"/>
      <c r="E40" s="354"/>
      <c r="F40" s="352"/>
      <c r="G40" s="353"/>
      <c r="H40" s="356"/>
      <c r="I40" s="354"/>
      <c r="J40" s="352"/>
      <c r="K40" s="352"/>
      <c r="L40" s="352"/>
      <c r="M40" s="353"/>
      <c r="N40" s="355"/>
    </row>
    <row r="41" spans="1:14" hidden="1" outlineLevel="1" x14ac:dyDescent="0.25">
      <c r="A41" s="357"/>
      <c r="B41" s="358"/>
      <c r="C41" s="1098"/>
      <c r="D41" s="1099"/>
      <c r="E41" s="354"/>
      <c r="F41" s="352"/>
      <c r="G41" s="353"/>
      <c r="H41" s="356"/>
      <c r="I41" s="354"/>
      <c r="J41" s="352"/>
      <c r="K41" s="352"/>
      <c r="L41" s="352"/>
      <c r="M41" s="353"/>
      <c r="N41" s="355"/>
    </row>
    <row r="42" spans="1:14" hidden="1" outlineLevel="1" x14ac:dyDescent="0.25">
      <c r="A42" s="357"/>
      <c r="B42" s="358"/>
      <c r="C42" s="1098"/>
      <c r="D42" s="1099"/>
      <c r="E42" s="354"/>
      <c r="F42" s="352"/>
      <c r="G42" s="353"/>
      <c r="H42" s="356"/>
      <c r="I42" s="354"/>
      <c r="J42" s="352"/>
      <c r="K42" s="352"/>
      <c r="L42" s="352"/>
      <c r="M42" s="353"/>
      <c r="N42" s="355"/>
    </row>
    <row r="43" spans="1:14" hidden="1" outlineLevel="1" x14ac:dyDescent="0.25">
      <c r="A43" s="357"/>
      <c r="B43" s="358"/>
      <c r="C43" s="1098"/>
      <c r="D43" s="1099"/>
      <c r="E43" s="354"/>
      <c r="F43" s="352"/>
      <c r="G43" s="353"/>
      <c r="H43" s="356"/>
      <c r="I43" s="354"/>
      <c r="J43" s="352"/>
      <c r="K43" s="352"/>
      <c r="L43" s="352"/>
      <c r="M43" s="353"/>
      <c r="N43" s="355"/>
    </row>
    <row r="44" spans="1:14" hidden="1" outlineLevel="1" x14ac:dyDescent="0.25">
      <c r="A44" s="357"/>
      <c r="B44" s="358"/>
      <c r="C44" s="1098"/>
      <c r="D44" s="1099"/>
      <c r="E44" s="354"/>
      <c r="F44" s="352"/>
      <c r="G44" s="353"/>
      <c r="H44" s="356"/>
      <c r="I44" s="354"/>
      <c r="J44" s="352"/>
      <c r="K44" s="352"/>
      <c r="L44" s="352"/>
      <c r="M44" s="353"/>
      <c r="N44" s="355"/>
    </row>
    <row r="45" spans="1:14" ht="15" hidden="1" customHeight="1" outlineLevel="1" x14ac:dyDescent="0.25"/>
    <row r="46" spans="1:14" ht="15" customHeight="1" collapsed="1" x14ac:dyDescent="0.25"/>
    <row r="47" spans="1:14" ht="15" customHeight="1" x14ac:dyDescent="0.25">
      <c r="B47" s="964" t="s">
        <v>290</v>
      </c>
      <c r="C47" s="964"/>
      <c r="D47" s="964"/>
      <c r="E47" s="964"/>
      <c r="F47" s="964"/>
      <c r="G47" s="964"/>
      <c r="H47" s="964"/>
      <c r="I47" s="964"/>
      <c r="J47" s="964"/>
      <c r="K47" s="964"/>
      <c r="L47" s="964"/>
      <c r="M47" s="964"/>
    </row>
    <row r="48" spans="1:14" x14ac:dyDescent="0.25">
      <c r="B48" s="964"/>
      <c r="C48" s="964"/>
      <c r="D48" s="964"/>
      <c r="E48" s="964"/>
      <c r="F48" s="964"/>
      <c r="G48" s="964"/>
      <c r="H48" s="964"/>
      <c r="I48" s="964"/>
      <c r="J48" s="964"/>
      <c r="K48" s="964"/>
      <c r="L48" s="964"/>
      <c r="M48" s="964"/>
    </row>
    <row r="49" spans="2:13" x14ac:dyDescent="0.25">
      <c r="B49" s="964"/>
      <c r="C49" s="964"/>
      <c r="D49" s="964"/>
      <c r="E49" s="964"/>
      <c r="F49" s="964"/>
      <c r="G49" s="964"/>
      <c r="H49" s="964"/>
      <c r="I49" s="964"/>
      <c r="J49" s="964"/>
      <c r="K49" s="964"/>
      <c r="L49" s="964"/>
      <c r="M49" s="964"/>
    </row>
    <row r="50" spans="2:13" ht="15" customHeight="1" x14ac:dyDescent="0.25"/>
    <row r="51" spans="2:13" ht="15" customHeight="1" x14ac:dyDescent="0.25"/>
    <row r="52" spans="2:13" ht="15" customHeight="1" x14ac:dyDescent="0.25"/>
    <row r="53" spans="2:13" ht="15" customHeight="1" x14ac:dyDescent="0.25"/>
    <row r="54" spans="2:13" ht="15" customHeight="1" x14ac:dyDescent="0.25"/>
  </sheetData>
  <mergeCells count="68">
    <mergeCell ref="B47:M49"/>
    <mergeCell ref="C42:D42"/>
    <mergeCell ref="C43:D43"/>
    <mergeCell ref="C44:D44"/>
    <mergeCell ref="A1:N1"/>
    <mergeCell ref="C36:D36"/>
    <mergeCell ref="C37:D37"/>
    <mergeCell ref="C38:D38"/>
    <mergeCell ref="C39:D39"/>
    <mergeCell ref="C40:D40"/>
    <mergeCell ref="C41:D41"/>
    <mergeCell ref="C30:D30"/>
    <mergeCell ref="C31:D31"/>
    <mergeCell ref="C32:D32"/>
    <mergeCell ref="C33:D33"/>
    <mergeCell ref="C34:D34"/>
    <mergeCell ref="C35:D35"/>
    <mergeCell ref="C29:D29"/>
    <mergeCell ref="C18:D18"/>
    <mergeCell ref="C19:D19"/>
    <mergeCell ref="C20:D20"/>
    <mergeCell ref="C21:D21"/>
    <mergeCell ref="C22:D22"/>
    <mergeCell ref="C23:D23"/>
    <mergeCell ref="C24:D24"/>
    <mergeCell ref="C25:D25"/>
    <mergeCell ref="C26:D26"/>
    <mergeCell ref="C27:D27"/>
    <mergeCell ref="C28:D28"/>
    <mergeCell ref="C17:D17"/>
    <mergeCell ref="G8:G10"/>
    <mergeCell ref="I8:I10"/>
    <mergeCell ref="J8:J10"/>
    <mergeCell ref="K8:L9"/>
    <mergeCell ref="C12:D12"/>
    <mergeCell ref="C13:D13"/>
    <mergeCell ref="C14:D14"/>
    <mergeCell ref="C15:D15"/>
    <mergeCell ref="C16:D16"/>
    <mergeCell ref="M8:M10"/>
    <mergeCell ref="C11:D11"/>
    <mergeCell ref="A6:N6"/>
    <mergeCell ref="A7:A10"/>
    <mergeCell ref="B7:B10"/>
    <mergeCell ref="C7:D10"/>
    <mergeCell ref="E7:G7"/>
    <mergeCell ref="H7:H10"/>
    <mergeCell ref="I7:M7"/>
    <mergeCell ref="N7:N10"/>
    <mergeCell ref="E8:E10"/>
    <mergeCell ref="F8:F10"/>
    <mergeCell ref="D5:E5"/>
    <mergeCell ref="G5:I5"/>
    <mergeCell ref="J5:K5"/>
    <mergeCell ref="L5:M5"/>
    <mergeCell ref="B4:D4"/>
    <mergeCell ref="E4:F4"/>
    <mergeCell ref="G4:H4"/>
    <mergeCell ref="J4:K4"/>
    <mergeCell ref="L4:M4"/>
    <mergeCell ref="B2:D2"/>
    <mergeCell ref="E2:F2"/>
    <mergeCell ref="G2:H2"/>
    <mergeCell ref="K2:L2"/>
    <mergeCell ref="E3:F3"/>
    <mergeCell ref="G3:I3"/>
    <mergeCell ref="J3:K3"/>
    <mergeCell ref="L3:M3"/>
  </mergeCells>
  <pageMargins left="0.25" right="0.25" top="0.75" bottom="0.75" header="0.3" footer="0.3"/>
  <pageSetup scale="72"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1" tint="0.34998626667073579"/>
    <outlinePr summaryBelow="0"/>
    <pageSetUpPr fitToPage="1"/>
  </sheetPr>
  <dimension ref="A1:AB47"/>
  <sheetViews>
    <sheetView showGridLines="0" zoomScale="85" zoomScaleNormal="85" workbookViewId="0">
      <pane ySplit="13" topLeftCell="A14" activePane="bottomLeft" state="frozen"/>
      <selection activeCell="M19" sqref="M19"/>
      <selection pane="bottomLeft" activeCell="D54" sqref="D54"/>
    </sheetView>
  </sheetViews>
  <sheetFormatPr defaultRowHeight="13.2" outlineLevelRow="1" x14ac:dyDescent="0.25"/>
  <cols>
    <col min="1" max="2" width="15.6640625" customWidth="1"/>
    <col min="3" max="7" width="10.6640625" customWidth="1"/>
    <col min="8" max="8" width="12.6640625" customWidth="1"/>
    <col min="9" max="13" width="10.6640625" customWidth="1"/>
  </cols>
  <sheetData>
    <row r="1" spans="1:28" ht="33.9" customHeight="1" collapsed="1" thickBot="1" x14ac:dyDescent="0.3">
      <c r="A1" s="937" t="s">
        <v>291</v>
      </c>
      <c r="B1" s="938"/>
      <c r="C1" s="938"/>
      <c r="D1" s="938"/>
      <c r="E1" s="938"/>
      <c r="F1" s="938"/>
      <c r="G1" s="938"/>
      <c r="H1" s="938"/>
      <c r="I1" s="938"/>
      <c r="J1" s="938"/>
      <c r="K1" s="938"/>
      <c r="L1" s="938"/>
      <c r="M1" s="939"/>
    </row>
    <row r="2" spans="1:28" ht="15.9" hidden="1" customHeight="1" outlineLevel="1" x14ac:dyDescent="0.25">
      <c r="A2" s="1125" t="s">
        <v>292</v>
      </c>
      <c r="B2" s="1126"/>
      <c r="C2" s="1126"/>
      <c r="D2" s="1126"/>
      <c r="E2" s="1126"/>
      <c r="F2" s="1126"/>
      <c r="G2" s="1126"/>
      <c r="H2" s="1126"/>
      <c r="I2" s="1126"/>
      <c r="J2" s="1126"/>
      <c r="K2" s="1126"/>
      <c r="L2" s="1126"/>
      <c r="M2" s="1127"/>
    </row>
    <row r="3" spans="1:28" ht="15.9" hidden="1" customHeight="1" outlineLevel="1" thickBot="1" x14ac:dyDescent="0.3">
      <c r="A3" s="1128"/>
      <c r="B3" s="1129"/>
      <c r="C3" s="1129"/>
      <c r="D3" s="1129"/>
      <c r="E3" s="1129"/>
      <c r="F3" s="1129"/>
      <c r="G3" s="1129"/>
      <c r="H3" s="1129"/>
      <c r="I3" s="1129"/>
      <c r="J3" s="1129"/>
      <c r="K3" s="1129"/>
      <c r="L3" s="1129"/>
      <c r="M3" s="1130"/>
    </row>
    <row r="4" spans="1:28" ht="9.9" hidden="1" customHeight="1" outlineLevel="1" x14ac:dyDescent="0.25">
      <c r="A4" s="1131" t="s">
        <v>293</v>
      </c>
      <c r="B4" s="1132"/>
      <c r="C4" s="1132"/>
      <c r="D4" s="1132"/>
      <c r="E4" s="1132"/>
      <c r="F4" s="1132"/>
      <c r="G4" s="1132"/>
      <c r="H4" s="1132"/>
      <c r="I4" s="1132"/>
      <c r="J4" s="1132"/>
      <c r="K4" s="1132"/>
      <c r="L4" s="1132"/>
      <c r="M4" s="1133"/>
    </row>
    <row r="5" spans="1:28" ht="9.9" hidden="1" customHeight="1" outlineLevel="1" thickBot="1" x14ac:dyDescent="0.3">
      <c r="A5" s="1134"/>
      <c r="B5" s="1135"/>
      <c r="C5" s="1135"/>
      <c r="D5" s="1135"/>
      <c r="E5" s="1135"/>
      <c r="F5" s="1135"/>
      <c r="G5" s="1135"/>
      <c r="H5" s="1135"/>
      <c r="I5" s="1135"/>
      <c r="J5" s="1135"/>
      <c r="K5" s="1135"/>
      <c r="L5" s="1135"/>
      <c r="M5" s="1136"/>
    </row>
    <row r="6" spans="1:28" s="419" customFormat="1" ht="15" hidden="1" customHeight="1" outlineLevel="1" x14ac:dyDescent="0.25">
      <c r="A6" s="1137"/>
      <c r="B6" s="1138"/>
      <c r="C6" s="1138"/>
      <c r="D6" s="1138"/>
      <c r="E6" s="1139" t="s">
        <v>294</v>
      </c>
      <c r="F6" s="1139"/>
      <c r="G6" s="1139"/>
      <c r="H6" s="1139" t="s">
        <v>295</v>
      </c>
      <c r="I6" s="1139"/>
      <c r="J6" s="1139"/>
      <c r="K6" s="1139"/>
      <c r="L6" s="1139"/>
      <c r="M6" s="1140"/>
    </row>
    <row r="7" spans="1:28" hidden="1" outlineLevel="1" x14ac:dyDescent="0.25">
      <c r="A7" s="1112" t="s">
        <v>296</v>
      </c>
      <c r="B7" s="1113"/>
      <c r="C7" s="1113"/>
      <c r="D7" s="1113"/>
      <c r="E7" s="1113" t="s">
        <v>297</v>
      </c>
      <c r="F7" s="1113"/>
      <c r="G7" s="1113"/>
      <c r="H7" s="1113" t="s">
        <v>298</v>
      </c>
      <c r="I7" s="1113"/>
      <c r="J7" s="1113"/>
      <c r="K7" s="1113"/>
      <c r="L7" s="1113"/>
      <c r="M7" s="1114"/>
      <c r="T7" s="823"/>
      <c r="U7" s="823"/>
      <c r="V7" s="1111"/>
      <c r="W7" s="1111"/>
      <c r="X7" s="823"/>
      <c r="Y7" s="823"/>
      <c r="Z7" s="1118"/>
      <c r="AA7" s="1118"/>
      <c r="AB7" s="1118"/>
    </row>
    <row r="8" spans="1:28" hidden="1" outlineLevel="1" x14ac:dyDescent="0.25">
      <c r="A8" s="1112"/>
      <c r="B8" s="1113"/>
      <c r="C8" s="1113"/>
      <c r="D8" s="1113"/>
      <c r="E8" s="1113"/>
      <c r="F8" s="1113"/>
      <c r="G8" s="1113"/>
      <c r="H8" s="1113"/>
      <c r="I8" s="1113"/>
      <c r="J8" s="1113"/>
      <c r="K8" s="1113"/>
      <c r="L8" s="1113"/>
      <c r="M8" s="1114"/>
    </row>
    <row r="9" spans="1:28" hidden="1" outlineLevel="1" x14ac:dyDescent="0.25">
      <c r="A9" s="1112" t="s">
        <v>299</v>
      </c>
      <c r="B9" s="1113"/>
      <c r="C9" s="1113"/>
      <c r="D9" s="1113"/>
      <c r="E9" s="1113" t="s">
        <v>300</v>
      </c>
      <c r="F9" s="1113"/>
      <c r="G9" s="1113"/>
      <c r="H9" s="1113" t="s">
        <v>301</v>
      </c>
      <c r="I9" s="1113"/>
      <c r="J9" s="1113"/>
      <c r="K9" s="1113"/>
      <c r="L9" s="1113"/>
      <c r="M9" s="1114"/>
    </row>
    <row r="10" spans="1:28" hidden="1" outlineLevel="1" x14ac:dyDescent="0.25">
      <c r="A10" s="1112"/>
      <c r="B10" s="1113"/>
      <c r="C10" s="1113"/>
      <c r="D10" s="1113"/>
      <c r="E10" s="1113"/>
      <c r="F10" s="1113"/>
      <c r="G10" s="1113"/>
      <c r="H10" s="1113"/>
      <c r="I10" s="1113"/>
      <c r="J10" s="1113"/>
      <c r="K10" s="1113"/>
      <c r="L10" s="1113"/>
      <c r="M10" s="1114"/>
    </row>
    <row r="11" spans="1:28" hidden="1" outlineLevel="1" x14ac:dyDescent="0.25">
      <c r="A11" s="1112" t="s">
        <v>302</v>
      </c>
      <c r="B11" s="1113"/>
      <c r="C11" s="1113"/>
      <c r="D11" s="1113"/>
      <c r="E11" s="1113" t="s">
        <v>303</v>
      </c>
      <c r="F11" s="1113"/>
      <c r="G11" s="1113"/>
      <c r="H11" s="1113" t="s">
        <v>304</v>
      </c>
      <c r="I11" s="1113"/>
      <c r="J11" s="1113"/>
      <c r="K11" s="1113"/>
      <c r="L11" s="1113"/>
      <c r="M11" s="1114"/>
    </row>
    <row r="12" spans="1:28" ht="13.8" hidden="1" outlineLevel="1" thickBot="1" x14ac:dyDescent="0.3">
      <c r="A12" s="1141"/>
      <c r="B12" s="1142"/>
      <c r="C12" s="1142"/>
      <c r="D12" s="1142"/>
      <c r="E12" s="1142"/>
      <c r="F12" s="1142"/>
      <c r="G12" s="1142"/>
      <c r="H12" s="1142"/>
      <c r="I12" s="1142"/>
      <c r="J12" s="1142"/>
      <c r="K12" s="1142"/>
      <c r="L12" s="1142"/>
      <c r="M12" s="1143"/>
    </row>
    <row r="13" spans="1:28" ht="26.25" hidden="1" customHeight="1" outlineLevel="1" thickBot="1" x14ac:dyDescent="0.3">
      <c r="A13" s="853" t="s">
        <v>305</v>
      </c>
      <c r="B13" s="853" t="s">
        <v>306</v>
      </c>
      <c r="C13" s="1119" t="s">
        <v>307</v>
      </c>
      <c r="D13" s="1120"/>
      <c r="E13" s="1120"/>
      <c r="F13" s="1120"/>
      <c r="G13" s="1121"/>
      <c r="H13" s="854" t="s">
        <v>308</v>
      </c>
      <c r="I13" s="854" t="s">
        <v>309</v>
      </c>
      <c r="J13" s="1122" t="s">
        <v>310</v>
      </c>
      <c r="K13" s="1123"/>
      <c r="L13" s="1123"/>
      <c r="M13" s="1124"/>
    </row>
    <row r="14" spans="1:28" hidden="1" outlineLevel="1" x14ac:dyDescent="0.25">
      <c r="A14" s="420"/>
      <c r="B14" s="824"/>
      <c r="C14" s="1115"/>
      <c r="D14" s="1115"/>
      <c r="E14" s="1115"/>
      <c r="F14" s="1115"/>
      <c r="G14" s="1115"/>
      <c r="H14" s="423"/>
      <c r="I14" s="824"/>
      <c r="J14" s="1115"/>
      <c r="K14" s="1115"/>
      <c r="L14" s="1115"/>
      <c r="M14" s="1116"/>
    </row>
    <row r="15" spans="1:28" hidden="1" outlineLevel="1" x14ac:dyDescent="0.25">
      <c r="A15" s="421"/>
      <c r="B15" s="821"/>
      <c r="C15" s="1107"/>
      <c r="D15" s="1107"/>
      <c r="E15" s="1107"/>
      <c r="F15" s="1107"/>
      <c r="G15" s="1107"/>
      <c r="H15" s="424"/>
      <c r="I15" s="821"/>
      <c r="J15" s="1107"/>
      <c r="K15" s="1107"/>
      <c r="L15" s="1107"/>
      <c r="M15" s="1108"/>
    </row>
    <row r="16" spans="1:28" hidden="1" outlineLevel="1" x14ac:dyDescent="0.25">
      <c r="A16" s="421"/>
      <c r="B16" s="821"/>
      <c r="C16" s="1107"/>
      <c r="D16" s="1107"/>
      <c r="E16" s="1107"/>
      <c r="F16" s="1107"/>
      <c r="G16" s="1107"/>
      <c r="H16" s="424"/>
      <c r="I16" s="821"/>
      <c r="J16" s="1107"/>
      <c r="K16" s="1107"/>
      <c r="L16" s="1107"/>
      <c r="M16" s="1108"/>
    </row>
    <row r="17" spans="1:28" hidden="1" outlineLevel="1" x14ac:dyDescent="0.25">
      <c r="A17" s="421"/>
      <c r="B17" s="821"/>
      <c r="C17" s="1107"/>
      <c r="D17" s="1107"/>
      <c r="E17" s="1107"/>
      <c r="F17" s="1107"/>
      <c r="G17" s="1107"/>
      <c r="H17" s="424"/>
      <c r="I17" s="821"/>
      <c r="J17" s="1107"/>
      <c r="K17" s="1107"/>
      <c r="L17" s="1107"/>
      <c r="M17" s="1108"/>
    </row>
    <row r="18" spans="1:28" hidden="1" outlineLevel="1" x14ac:dyDescent="0.25">
      <c r="A18" s="421"/>
      <c r="B18" s="821"/>
      <c r="C18" s="1107"/>
      <c r="D18" s="1107"/>
      <c r="E18" s="1107"/>
      <c r="F18" s="1107"/>
      <c r="G18" s="1107"/>
      <c r="H18" s="424"/>
      <c r="I18" s="821"/>
      <c r="J18" s="1107"/>
      <c r="K18" s="1107"/>
      <c r="L18" s="1107"/>
      <c r="M18" s="1108"/>
    </row>
    <row r="19" spans="1:28" hidden="1" outlineLevel="1" x14ac:dyDescent="0.25">
      <c r="A19" s="421"/>
      <c r="B19" s="821"/>
      <c r="C19" s="1107"/>
      <c r="D19" s="1107"/>
      <c r="E19" s="1107"/>
      <c r="F19" s="1107"/>
      <c r="G19" s="1107"/>
      <c r="H19" s="424"/>
      <c r="I19" s="821"/>
      <c r="J19" s="1107"/>
      <c r="K19" s="1107"/>
      <c r="L19" s="1107"/>
      <c r="M19" s="1108"/>
    </row>
    <row r="20" spans="1:28" hidden="1" outlineLevel="1" x14ac:dyDescent="0.25">
      <c r="A20" s="421"/>
      <c r="B20" s="821"/>
      <c r="C20" s="1107"/>
      <c r="D20" s="1107"/>
      <c r="E20" s="1107"/>
      <c r="F20" s="1107"/>
      <c r="G20" s="1107"/>
      <c r="H20" s="424"/>
      <c r="I20" s="821"/>
      <c r="J20" s="1107"/>
      <c r="K20" s="1107"/>
      <c r="L20" s="1107"/>
      <c r="M20" s="1108"/>
    </row>
    <row r="21" spans="1:28" hidden="1" outlineLevel="1" x14ac:dyDescent="0.25">
      <c r="A21" s="421"/>
      <c r="B21" s="821"/>
      <c r="C21" s="1107"/>
      <c r="D21" s="1107"/>
      <c r="E21" s="1107"/>
      <c r="F21" s="1107"/>
      <c r="G21" s="1107"/>
      <c r="H21" s="424"/>
      <c r="I21" s="821"/>
      <c r="J21" s="1107"/>
      <c r="K21" s="1107"/>
      <c r="L21" s="1107"/>
      <c r="M21" s="1108"/>
    </row>
    <row r="22" spans="1:28" hidden="1" outlineLevel="1" x14ac:dyDescent="0.25">
      <c r="A22" s="421"/>
      <c r="B22" s="821"/>
      <c r="C22" s="1107"/>
      <c r="D22" s="1107"/>
      <c r="E22" s="1107"/>
      <c r="F22" s="1107"/>
      <c r="G22" s="1107"/>
      <c r="H22" s="424"/>
      <c r="I22" s="821"/>
      <c r="J22" s="1107"/>
      <c r="K22" s="1107"/>
      <c r="L22" s="1107"/>
      <c r="M22" s="1108"/>
    </row>
    <row r="23" spans="1:28" hidden="1" outlineLevel="1" x14ac:dyDescent="0.25">
      <c r="A23" s="421"/>
      <c r="B23" s="821"/>
      <c r="C23" s="1107"/>
      <c r="D23" s="1107"/>
      <c r="E23" s="1107"/>
      <c r="F23" s="1107"/>
      <c r="G23" s="1107"/>
      <c r="H23" s="424"/>
      <c r="I23" s="821"/>
      <c r="J23" s="1107"/>
      <c r="K23" s="1107"/>
      <c r="L23" s="1107"/>
      <c r="M23" s="1108"/>
    </row>
    <row r="24" spans="1:28" hidden="1" outlineLevel="1" x14ac:dyDescent="0.25">
      <c r="A24" s="421"/>
      <c r="B24" s="821"/>
      <c r="C24" s="1107"/>
      <c r="D24" s="1107"/>
      <c r="E24" s="1107"/>
      <c r="F24" s="1107"/>
      <c r="G24" s="1107"/>
      <c r="H24" s="424"/>
      <c r="I24" s="821"/>
      <c r="J24" s="1107"/>
      <c r="K24" s="1107"/>
      <c r="L24" s="1107"/>
      <c r="M24" s="1108"/>
    </row>
    <row r="25" spans="1:28" hidden="1" outlineLevel="1" x14ac:dyDescent="0.25">
      <c r="A25" s="421"/>
      <c r="B25" s="821"/>
      <c r="C25" s="1107"/>
      <c r="D25" s="1107"/>
      <c r="E25" s="1107"/>
      <c r="F25" s="1107"/>
      <c r="G25" s="1107"/>
      <c r="H25" s="424"/>
      <c r="I25" s="821"/>
      <c r="J25" s="1107"/>
      <c r="K25" s="1107"/>
      <c r="L25" s="1107"/>
      <c r="M25" s="1108"/>
    </row>
    <row r="26" spans="1:28" hidden="1" outlineLevel="1" x14ac:dyDescent="0.25">
      <c r="A26" s="421"/>
      <c r="B26" s="821"/>
      <c r="C26" s="1107"/>
      <c r="D26" s="1107"/>
      <c r="E26" s="1107"/>
      <c r="F26" s="1107"/>
      <c r="G26" s="1107"/>
      <c r="H26" s="424"/>
      <c r="I26" s="821"/>
      <c r="J26" s="1107"/>
      <c r="K26" s="1107"/>
      <c r="L26" s="1107"/>
      <c r="M26" s="1108"/>
      <c r="T26" s="823"/>
      <c r="U26" s="823"/>
      <c r="V26" s="1111"/>
      <c r="W26" s="1111"/>
      <c r="X26" s="823"/>
      <c r="Y26" s="823"/>
      <c r="Z26" s="1118"/>
      <c r="AA26" s="1118"/>
      <c r="AB26" s="1118"/>
    </row>
    <row r="27" spans="1:28" hidden="1" outlineLevel="1" x14ac:dyDescent="0.25">
      <c r="A27" s="421"/>
      <c r="B27" s="821"/>
      <c r="C27" s="1107"/>
      <c r="D27" s="1107"/>
      <c r="E27" s="1107"/>
      <c r="F27" s="1107"/>
      <c r="G27" s="1107"/>
      <c r="H27" s="424"/>
      <c r="I27" s="821"/>
      <c r="J27" s="1107"/>
      <c r="K27" s="1107"/>
      <c r="L27" s="1107"/>
      <c r="M27" s="1108"/>
    </row>
    <row r="28" spans="1:28" hidden="1" outlineLevel="1" x14ac:dyDescent="0.25">
      <c r="A28" s="421"/>
      <c r="B28" s="821"/>
      <c r="C28" s="1107"/>
      <c r="D28" s="1107"/>
      <c r="E28" s="1107"/>
      <c r="F28" s="1107"/>
      <c r="G28" s="1107"/>
      <c r="H28" s="424"/>
      <c r="I28" s="821"/>
      <c r="J28" s="1107"/>
      <c r="K28" s="1107"/>
      <c r="L28" s="1107"/>
      <c r="M28" s="1108"/>
    </row>
    <row r="29" spans="1:28" hidden="1" outlineLevel="1" x14ac:dyDescent="0.25">
      <c r="A29" s="421"/>
      <c r="B29" s="821"/>
      <c r="C29" s="1107"/>
      <c r="D29" s="1107"/>
      <c r="E29" s="1107"/>
      <c r="F29" s="1107"/>
      <c r="G29" s="1107"/>
      <c r="H29" s="424"/>
      <c r="I29" s="821"/>
      <c r="J29" s="1107"/>
      <c r="K29" s="1107"/>
      <c r="L29" s="1107"/>
      <c r="M29" s="1108"/>
    </row>
    <row r="30" spans="1:28" hidden="1" outlineLevel="1" x14ac:dyDescent="0.25">
      <c r="A30" s="421"/>
      <c r="B30" s="821"/>
      <c r="C30" s="1107"/>
      <c r="D30" s="1107"/>
      <c r="E30" s="1107"/>
      <c r="F30" s="1107"/>
      <c r="G30" s="1107"/>
      <c r="H30" s="424"/>
      <c r="I30" s="821"/>
      <c r="J30" s="1107"/>
      <c r="K30" s="1107"/>
      <c r="L30" s="1107"/>
      <c r="M30" s="1108"/>
    </row>
    <row r="31" spans="1:28" hidden="1" outlineLevel="1" x14ac:dyDescent="0.25">
      <c r="A31" s="421"/>
      <c r="B31" s="821"/>
      <c r="C31" s="1107"/>
      <c r="D31" s="1107"/>
      <c r="E31" s="1107"/>
      <c r="F31" s="1107"/>
      <c r="G31" s="1107"/>
      <c r="H31" s="424"/>
      <c r="I31" s="821"/>
      <c r="J31" s="1107"/>
      <c r="K31" s="1107"/>
      <c r="L31" s="1107"/>
      <c r="M31" s="1108"/>
    </row>
    <row r="32" spans="1:28" hidden="1" outlineLevel="1" x14ac:dyDescent="0.25">
      <c r="A32" s="421"/>
      <c r="B32" s="821"/>
      <c r="C32" s="1107"/>
      <c r="D32" s="1107"/>
      <c r="E32" s="1107"/>
      <c r="F32" s="1107"/>
      <c r="G32" s="1107"/>
      <c r="H32" s="424"/>
      <c r="I32" s="821"/>
      <c r="J32" s="1107"/>
      <c r="K32" s="1107"/>
      <c r="L32" s="1107"/>
      <c r="M32" s="1108"/>
    </row>
    <row r="33" spans="1:13" hidden="1" outlineLevel="1" x14ac:dyDescent="0.25">
      <c r="A33" s="421"/>
      <c r="B33" s="821"/>
      <c r="C33" s="1107"/>
      <c r="D33" s="1107"/>
      <c r="E33" s="1107"/>
      <c r="F33" s="1107"/>
      <c r="G33" s="1107"/>
      <c r="H33" s="424"/>
      <c r="I33" s="821"/>
      <c r="J33" s="1107"/>
      <c r="K33" s="1107"/>
      <c r="L33" s="1107"/>
      <c r="M33" s="1108"/>
    </row>
    <row r="34" spans="1:13" hidden="1" outlineLevel="1" x14ac:dyDescent="0.25">
      <c r="A34" s="421"/>
      <c r="B34" s="821"/>
      <c r="C34" s="1107"/>
      <c r="D34" s="1107"/>
      <c r="E34" s="1107"/>
      <c r="F34" s="1107"/>
      <c r="G34" s="1107"/>
      <c r="H34" s="424"/>
      <c r="I34" s="821"/>
      <c r="J34" s="1107"/>
      <c r="K34" s="1107"/>
      <c r="L34" s="1107"/>
      <c r="M34" s="1108"/>
    </row>
    <row r="35" spans="1:13" hidden="1" outlineLevel="1" x14ac:dyDescent="0.25">
      <c r="A35" s="421"/>
      <c r="B35" s="821"/>
      <c r="C35" s="1107"/>
      <c r="D35" s="1107"/>
      <c r="E35" s="1107"/>
      <c r="F35" s="1107"/>
      <c r="G35" s="1107"/>
      <c r="H35" s="424"/>
      <c r="I35" s="821"/>
      <c r="J35" s="1107"/>
      <c r="K35" s="1107"/>
      <c r="L35" s="1107"/>
      <c r="M35" s="1108"/>
    </row>
    <row r="36" spans="1:13" hidden="1" outlineLevel="1" x14ac:dyDescent="0.25">
      <c r="A36" s="421"/>
      <c r="B36" s="821"/>
      <c r="C36" s="1107"/>
      <c r="D36" s="1107"/>
      <c r="E36" s="1107"/>
      <c r="F36" s="1107"/>
      <c r="G36" s="1107"/>
      <c r="H36" s="424"/>
      <c r="I36" s="821"/>
      <c r="J36" s="1107"/>
      <c r="K36" s="1107"/>
      <c r="L36" s="1107"/>
      <c r="M36" s="1108"/>
    </row>
    <row r="37" spans="1:13" hidden="1" outlineLevel="1" x14ac:dyDescent="0.25">
      <c r="A37" s="421"/>
      <c r="B37" s="821"/>
      <c r="C37" s="1107"/>
      <c r="D37" s="1107"/>
      <c r="E37" s="1107"/>
      <c r="F37" s="1107"/>
      <c r="G37" s="1107"/>
      <c r="H37" s="424"/>
      <c r="I37" s="821"/>
      <c r="J37" s="1107"/>
      <c r="K37" s="1107"/>
      <c r="L37" s="1107"/>
      <c r="M37" s="1108"/>
    </row>
    <row r="38" spans="1:13" hidden="1" outlineLevel="1" x14ac:dyDescent="0.25">
      <c r="A38" s="421"/>
      <c r="B38" s="821"/>
      <c r="C38" s="1107"/>
      <c r="D38" s="1107"/>
      <c r="E38" s="1107"/>
      <c r="F38" s="1107"/>
      <c r="G38" s="1107"/>
      <c r="H38" s="424"/>
      <c r="I38" s="821"/>
      <c r="J38" s="1107"/>
      <c r="K38" s="1107"/>
      <c r="L38" s="1107"/>
      <c r="M38" s="1108"/>
    </row>
    <row r="39" spans="1:13" hidden="1" outlineLevel="1" x14ac:dyDescent="0.25">
      <c r="A39" s="421"/>
      <c r="B39" s="821"/>
      <c r="C39" s="1107"/>
      <c r="D39" s="1107"/>
      <c r="E39" s="1107"/>
      <c r="F39" s="1107"/>
      <c r="G39" s="1107"/>
      <c r="H39" s="424"/>
      <c r="I39" s="821"/>
      <c r="J39" s="1107"/>
      <c r="K39" s="1107"/>
      <c r="L39" s="1107"/>
      <c r="M39" s="1108"/>
    </row>
    <row r="40" spans="1:13" hidden="1" outlineLevel="1" x14ac:dyDescent="0.25">
      <c r="A40" s="421"/>
      <c r="B40" s="821"/>
      <c r="C40" s="1107"/>
      <c r="D40" s="1107"/>
      <c r="E40" s="1107"/>
      <c r="F40" s="1107"/>
      <c r="G40" s="1107"/>
      <c r="H40" s="424"/>
      <c r="I40" s="821"/>
      <c r="J40" s="1107"/>
      <c r="K40" s="1107"/>
      <c r="L40" s="1107"/>
      <c r="M40" s="1108"/>
    </row>
    <row r="41" spans="1:13" hidden="1" outlineLevel="1" x14ac:dyDescent="0.25">
      <c r="A41" s="421"/>
      <c r="B41" s="821"/>
      <c r="C41" s="1107"/>
      <c r="D41" s="1107"/>
      <c r="E41" s="1107"/>
      <c r="F41" s="1107"/>
      <c r="G41" s="1107"/>
      <c r="H41" s="424"/>
      <c r="I41" s="821"/>
      <c r="J41" s="1107"/>
      <c r="K41" s="1107"/>
      <c r="L41" s="1107"/>
      <c r="M41" s="1108"/>
    </row>
    <row r="42" spans="1:13" ht="13.8" hidden="1" outlineLevel="1" thickBot="1" x14ac:dyDescent="0.3">
      <c r="A42" s="422"/>
      <c r="B42" s="822"/>
      <c r="C42" s="1109"/>
      <c r="D42" s="1109"/>
      <c r="E42" s="1109"/>
      <c r="F42" s="1109"/>
      <c r="G42" s="1109"/>
      <c r="H42" s="425"/>
      <c r="I42" s="822"/>
      <c r="J42" s="1109"/>
      <c r="K42" s="1109"/>
      <c r="L42" s="1109"/>
      <c r="M42" s="1110"/>
    </row>
    <row r="43" spans="1:13" hidden="1" outlineLevel="1" x14ac:dyDescent="0.25"/>
    <row r="44" spans="1:13" collapsed="1" x14ac:dyDescent="0.25"/>
    <row r="45" spans="1:13" ht="21" customHeight="1" x14ac:dyDescent="0.25">
      <c r="B45" s="1117" t="s">
        <v>311</v>
      </c>
      <c r="C45" s="1117"/>
      <c r="D45" s="1117"/>
      <c r="E45" s="1117"/>
      <c r="F45" s="1117"/>
      <c r="G45" s="1117"/>
      <c r="H45" s="1117"/>
      <c r="I45" s="1117"/>
      <c r="J45" s="1117"/>
      <c r="K45" s="1117"/>
      <c r="L45" s="1117"/>
    </row>
    <row r="46" spans="1:13" ht="21" customHeight="1" x14ac:dyDescent="0.25">
      <c r="B46" s="1117"/>
      <c r="C46" s="1117"/>
      <c r="D46" s="1117"/>
      <c r="E46" s="1117"/>
      <c r="F46" s="1117"/>
      <c r="G46" s="1117"/>
      <c r="H46" s="1117"/>
      <c r="I46" s="1117"/>
      <c r="J46" s="1117"/>
      <c r="K46" s="1117"/>
      <c r="L46" s="1117"/>
    </row>
    <row r="47" spans="1:13" ht="21" customHeight="1" x14ac:dyDescent="0.25">
      <c r="B47" s="1117"/>
      <c r="C47" s="1117"/>
      <c r="D47" s="1117"/>
      <c r="E47" s="1117"/>
      <c r="F47" s="1117"/>
      <c r="G47" s="1117"/>
      <c r="H47" s="1117"/>
      <c r="I47" s="1117"/>
      <c r="J47" s="1117"/>
      <c r="K47" s="1117"/>
      <c r="L47" s="1117"/>
    </row>
  </sheetData>
  <mergeCells count="80">
    <mergeCell ref="B45:L47"/>
    <mergeCell ref="Z26:AB26"/>
    <mergeCell ref="C13:G13"/>
    <mergeCell ref="J13:M13"/>
    <mergeCell ref="A2:M3"/>
    <mergeCell ref="V7:W7"/>
    <mergeCell ref="Z7:AB7"/>
    <mergeCell ref="A4:M5"/>
    <mergeCell ref="A6:D6"/>
    <mergeCell ref="E6:G6"/>
    <mergeCell ref="H6:M6"/>
    <mergeCell ref="A11:D12"/>
    <mergeCell ref="E11:G12"/>
    <mergeCell ref="H11:M12"/>
    <mergeCell ref="C18:G18"/>
    <mergeCell ref="J18:M18"/>
    <mergeCell ref="A1:M1"/>
    <mergeCell ref="V26:W26"/>
    <mergeCell ref="A7:D8"/>
    <mergeCell ref="E7:G8"/>
    <mergeCell ref="H7:M8"/>
    <mergeCell ref="A9:D10"/>
    <mergeCell ref="E9:G10"/>
    <mergeCell ref="H9:M10"/>
    <mergeCell ref="C14:G14"/>
    <mergeCell ref="J14:M14"/>
    <mergeCell ref="C15:G15"/>
    <mergeCell ref="J15:M15"/>
    <mergeCell ref="C16:G16"/>
    <mergeCell ref="J16:M16"/>
    <mergeCell ref="C17:G17"/>
    <mergeCell ref="J17:M17"/>
    <mergeCell ref="J19:M19"/>
    <mergeCell ref="C20:G20"/>
    <mergeCell ref="J20:M20"/>
    <mergeCell ref="C21:G21"/>
    <mergeCell ref="J21:M21"/>
    <mergeCell ref="C19:G19"/>
    <mergeCell ref="C22:G22"/>
    <mergeCell ref="J22:M22"/>
    <mergeCell ref="C23:G23"/>
    <mergeCell ref="J23:M23"/>
    <mergeCell ref="C24:G24"/>
    <mergeCell ref="J24:M24"/>
    <mergeCell ref="C25:G25"/>
    <mergeCell ref="J25:M25"/>
    <mergeCell ref="C26:G26"/>
    <mergeCell ref="J26:M26"/>
    <mergeCell ref="C27:G27"/>
    <mergeCell ref="J27:M27"/>
    <mergeCell ref="C28:G28"/>
    <mergeCell ref="J28:M28"/>
    <mergeCell ref="C29:G29"/>
    <mergeCell ref="J29:M29"/>
    <mergeCell ref="C30:G30"/>
    <mergeCell ref="J30:M30"/>
    <mergeCell ref="C31:G31"/>
    <mergeCell ref="J31:M31"/>
    <mergeCell ref="C32:G32"/>
    <mergeCell ref="J32:M32"/>
    <mergeCell ref="C33:G33"/>
    <mergeCell ref="J33:M33"/>
    <mergeCell ref="C34:G34"/>
    <mergeCell ref="J34:M34"/>
    <mergeCell ref="C35:G35"/>
    <mergeCell ref="J35:M35"/>
    <mergeCell ref="C36:G36"/>
    <mergeCell ref="J36:M36"/>
    <mergeCell ref="C39:G39"/>
    <mergeCell ref="J39:M39"/>
    <mergeCell ref="C37:G37"/>
    <mergeCell ref="J37:M37"/>
    <mergeCell ref="C38:G38"/>
    <mergeCell ref="J38:M38"/>
    <mergeCell ref="C40:G40"/>
    <mergeCell ref="J40:M40"/>
    <mergeCell ref="C41:G41"/>
    <mergeCell ref="J41:M41"/>
    <mergeCell ref="C42:G42"/>
    <mergeCell ref="J42:M42"/>
  </mergeCells>
  <pageMargins left="0.7" right="0.7" top="0.75" bottom="0.75" header="0.3" footer="0.3"/>
  <pageSetup scale="82" fitToHeight="0"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rgb="FFFF671F"/>
    <pageSetUpPr fitToPage="1"/>
  </sheetPr>
  <dimension ref="A1:U64"/>
  <sheetViews>
    <sheetView showGridLines="0" zoomScale="85" zoomScaleNormal="85" workbookViewId="0">
      <selection activeCell="O3" sqref="O3"/>
    </sheetView>
  </sheetViews>
  <sheetFormatPr defaultRowHeight="13.2" x14ac:dyDescent="0.25"/>
  <cols>
    <col min="1" max="1" width="14.6640625" style="196" customWidth="1"/>
    <col min="2" max="4" width="13.33203125" style="196" customWidth="1"/>
    <col min="5" max="5" width="15.6640625" style="196" customWidth="1"/>
    <col min="6" max="8" width="13.33203125" style="196" customWidth="1"/>
    <col min="9" max="9" width="14.6640625" style="196" customWidth="1"/>
    <col min="10" max="12" width="13.33203125" style="196" customWidth="1"/>
    <col min="13" max="13" width="14.6640625" style="196" customWidth="1"/>
    <col min="14" max="14" width="3.33203125" style="196" customWidth="1"/>
    <col min="15" max="16" width="12" style="196" customWidth="1"/>
    <col min="17" max="256" width="9.109375" style="196"/>
    <col min="257" max="257" width="14.6640625" style="196" customWidth="1"/>
    <col min="258" max="260" width="13.33203125" style="196" customWidth="1"/>
    <col min="261" max="261" width="15.6640625" style="196" customWidth="1"/>
    <col min="262" max="264" width="13.33203125" style="196" customWidth="1"/>
    <col min="265" max="265" width="14.6640625" style="196" customWidth="1"/>
    <col min="266" max="268" width="13.33203125" style="196" customWidth="1"/>
    <col min="269" max="269" width="14.6640625" style="196" customWidth="1"/>
    <col min="270" max="270" width="3.33203125" style="196" customWidth="1"/>
    <col min="271" max="272" width="12" style="196" customWidth="1"/>
    <col min="273" max="512" width="9.109375" style="196"/>
    <col min="513" max="513" width="14.6640625" style="196" customWidth="1"/>
    <col min="514" max="516" width="13.33203125" style="196" customWidth="1"/>
    <col min="517" max="517" width="15.6640625" style="196" customWidth="1"/>
    <col min="518" max="520" width="13.33203125" style="196" customWidth="1"/>
    <col min="521" max="521" width="14.6640625" style="196" customWidth="1"/>
    <col min="522" max="524" width="13.33203125" style="196" customWidth="1"/>
    <col min="525" max="525" width="14.6640625" style="196" customWidth="1"/>
    <col min="526" max="526" width="3.33203125" style="196" customWidth="1"/>
    <col min="527" max="528" width="12" style="196" customWidth="1"/>
    <col min="529" max="768" width="9.109375" style="196"/>
    <col min="769" max="769" width="14.6640625" style="196" customWidth="1"/>
    <col min="770" max="772" width="13.33203125" style="196" customWidth="1"/>
    <col min="773" max="773" width="15.6640625" style="196" customWidth="1"/>
    <col min="774" max="776" width="13.33203125" style="196" customWidth="1"/>
    <col min="777" max="777" width="14.6640625" style="196" customWidth="1"/>
    <col min="778" max="780" width="13.33203125" style="196" customWidth="1"/>
    <col min="781" max="781" width="14.6640625" style="196" customWidth="1"/>
    <col min="782" max="782" width="3.33203125" style="196" customWidth="1"/>
    <col min="783" max="784" width="12" style="196" customWidth="1"/>
    <col min="785" max="1024" width="9.109375" style="196"/>
    <col min="1025" max="1025" width="14.6640625" style="196" customWidth="1"/>
    <col min="1026" max="1028" width="13.33203125" style="196" customWidth="1"/>
    <col min="1029" max="1029" width="15.6640625" style="196" customWidth="1"/>
    <col min="1030" max="1032" width="13.33203125" style="196" customWidth="1"/>
    <col min="1033" max="1033" width="14.6640625" style="196" customWidth="1"/>
    <col min="1034" max="1036" width="13.33203125" style="196" customWidth="1"/>
    <col min="1037" max="1037" width="14.6640625" style="196" customWidth="1"/>
    <col min="1038" max="1038" width="3.33203125" style="196" customWidth="1"/>
    <col min="1039" max="1040" width="12" style="196" customWidth="1"/>
    <col min="1041" max="1280" width="9.109375" style="196"/>
    <col min="1281" max="1281" width="14.6640625" style="196" customWidth="1"/>
    <col min="1282" max="1284" width="13.33203125" style="196" customWidth="1"/>
    <col min="1285" max="1285" width="15.6640625" style="196" customWidth="1"/>
    <col min="1286" max="1288" width="13.33203125" style="196" customWidth="1"/>
    <col min="1289" max="1289" width="14.6640625" style="196" customWidth="1"/>
    <col min="1290" max="1292" width="13.33203125" style="196" customWidth="1"/>
    <col min="1293" max="1293" width="14.6640625" style="196" customWidth="1"/>
    <col min="1294" max="1294" width="3.33203125" style="196" customWidth="1"/>
    <col min="1295" max="1296" width="12" style="196" customWidth="1"/>
    <col min="1297" max="1536" width="9.109375" style="196"/>
    <col min="1537" max="1537" width="14.6640625" style="196" customWidth="1"/>
    <col min="1538" max="1540" width="13.33203125" style="196" customWidth="1"/>
    <col min="1541" max="1541" width="15.6640625" style="196" customWidth="1"/>
    <col min="1542" max="1544" width="13.33203125" style="196" customWidth="1"/>
    <col min="1545" max="1545" width="14.6640625" style="196" customWidth="1"/>
    <col min="1546" max="1548" width="13.33203125" style="196" customWidth="1"/>
    <col min="1549" max="1549" width="14.6640625" style="196" customWidth="1"/>
    <col min="1550" max="1550" width="3.33203125" style="196" customWidth="1"/>
    <col min="1551" max="1552" width="12" style="196" customWidth="1"/>
    <col min="1553" max="1792" width="9.109375" style="196"/>
    <col min="1793" max="1793" width="14.6640625" style="196" customWidth="1"/>
    <col min="1794" max="1796" width="13.33203125" style="196" customWidth="1"/>
    <col min="1797" max="1797" width="15.6640625" style="196" customWidth="1"/>
    <col min="1798" max="1800" width="13.33203125" style="196" customWidth="1"/>
    <col min="1801" max="1801" width="14.6640625" style="196" customWidth="1"/>
    <col min="1802" max="1804" width="13.33203125" style="196" customWidth="1"/>
    <col min="1805" max="1805" width="14.6640625" style="196" customWidth="1"/>
    <col min="1806" max="1806" width="3.33203125" style="196" customWidth="1"/>
    <col min="1807" max="1808" width="12" style="196" customWidth="1"/>
    <col min="1809" max="2048" width="9.109375" style="196"/>
    <col min="2049" max="2049" width="14.6640625" style="196" customWidth="1"/>
    <col min="2050" max="2052" width="13.33203125" style="196" customWidth="1"/>
    <col min="2053" max="2053" width="15.6640625" style="196" customWidth="1"/>
    <col min="2054" max="2056" width="13.33203125" style="196" customWidth="1"/>
    <col min="2057" max="2057" width="14.6640625" style="196" customWidth="1"/>
    <col min="2058" max="2060" width="13.33203125" style="196" customWidth="1"/>
    <col min="2061" max="2061" width="14.6640625" style="196" customWidth="1"/>
    <col min="2062" max="2062" width="3.33203125" style="196" customWidth="1"/>
    <col min="2063" max="2064" width="12" style="196" customWidth="1"/>
    <col min="2065" max="2304" width="9.109375" style="196"/>
    <col min="2305" max="2305" width="14.6640625" style="196" customWidth="1"/>
    <col min="2306" max="2308" width="13.33203125" style="196" customWidth="1"/>
    <col min="2309" max="2309" width="15.6640625" style="196" customWidth="1"/>
    <col min="2310" max="2312" width="13.33203125" style="196" customWidth="1"/>
    <col min="2313" max="2313" width="14.6640625" style="196" customWidth="1"/>
    <col min="2314" max="2316" width="13.33203125" style="196" customWidth="1"/>
    <col min="2317" max="2317" width="14.6640625" style="196" customWidth="1"/>
    <col min="2318" max="2318" width="3.33203125" style="196" customWidth="1"/>
    <col min="2319" max="2320" width="12" style="196" customWidth="1"/>
    <col min="2321" max="2560" width="9.109375" style="196"/>
    <col min="2561" max="2561" width="14.6640625" style="196" customWidth="1"/>
    <col min="2562" max="2564" width="13.33203125" style="196" customWidth="1"/>
    <col min="2565" max="2565" width="15.6640625" style="196" customWidth="1"/>
    <col min="2566" max="2568" width="13.33203125" style="196" customWidth="1"/>
    <col min="2569" max="2569" width="14.6640625" style="196" customWidth="1"/>
    <col min="2570" max="2572" width="13.33203125" style="196" customWidth="1"/>
    <col min="2573" max="2573" width="14.6640625" style="196" customWidth="1"/>
    <col min="2574" max="2574" width="3.33203125" style="196" customWidth="1"/>
    <col min="2575" max="2576" width="12" style="196" customWidth="1"/>
    <col min="2577" max="2816" width="9.109375" style="196"/>
    <col min="2817" max="2817" width="14.6640625" style="196" customWidth="1"/>
    <col min="2818" max="2820" width="13.33203125" style="196" customWidth="1"/>
    <col min="2821" max="2821" width="15.6640625" style="196" customWidth="1"/>
    <col min="2822" max="2824" width="13.33203125" style="196" customWidth="1"/>
    <col min="2825" max="2825" width="14.6640625" style="196" customWidth="1"/>
    <col min="2826" max="2828" width="13.33203125" style="196" customWidth="1"/>
    <col min="2829" max="2829" width="14.6640625" style="196" customWidth="1"/>
    <col min="2830" max="2830" width="3.33203125" style="196" customWidth="1"/>
    <col min="2831" max="2832" width="12" style="196" customWidth="1"/>
    <col min="2833" max="3072" width="9.109375" style="196"/>
    <col min="3073" max="3073" width="14.6640625" style="196" customWidth="1"/>
    <col min="3074" max="3076" width="13.33203125" style="196" customWidth="1"/>
    <col min="3077" max="3077" width="15.6640625" style="196" customWidth="1"/>
    <col min="3078" max="3080" width="13.33203125" style="196" customWidth="1"/>
    <col min="3081" max="3081" width="14.6640625" style="196" customWidth="1"/>
    <col min="3082" max="3084" width="13.33203125" style="196" customWidth="1"/>
    <col min="3085" max="3085" width="14.6640625" style="196" customWidth="1"/>
    <col min="3086" max="3086" width="3.33203125" style="196" customWidth="1"/>
    <col min="3087" max="3088" width="12" style="196" customWidth="1"/>
    <col min="3089" max="3328" width="9.109375" style="196"/>
    <col min="3329" max="3329" width="14.6640625" style="196" customWidth="1"/>
    <col min="3330" max="3332" width="13.33203125" style="196" customWidth="1"/>
    <col min="3333" max="3333" width="15.6640625" style="196" customWidth="1"/>
    <col min="3334" max="3336" width="13.33203125" style="196" customWidth="1"/>
    <col min="3337" max="3337" width="14.6640625" style="196" customWidth="1"/>
    <col min="3338" max="3340" width="13.33203125" style="196" customWidth="1"/>
    <col min="3341" max="3341" width="14.6640625" style="196" customWidth="1"/>
    <col min="3342" max="3342" width="3.33203125" style="196" customWidth="1"/>
    <col min="3343" max="3344" width="12" style="196" customWidth="1"/>
    <col min="3345" max="3584" width="9.109375" style="196"/>
    <col min="3585" max="3585" width="14.6640625" style="196" customWidth="1"/>
    <col min="3586" max="3588" width="13.33203125" style="196" customWidth="1"/>
    <col min="3589" max="3589" width="15.6640625" style="196" customWidth="1"/>
    <col min="3590" max="3592" width="13.33203125" style="196" customWidth="1"/>
    <col min="3593" max="3593" width="14.6640625" style="196" customWidth="1"/>
    <col min="3594" max="3596" width="13.33203125" style="196" customWidth="1"/>
    <col min="3597" max="3597" width="14.6640625" style="196" customWidth="1"/>
    <col min="3598" max="3598" width="3.33203125" style="196" customWidth="1"/>
    <col min="3599" max="3600" width="12" style="196" customWidth="1"/>
    <col min="3601" max="3840" width="9.109375" style="196"/>
    <col min="3841" max="3841" width="14.6640625" style="196" customWidth="1"/>
    <col min="3842" max="3844" width="13.33203125" style="196" customWidth="1"/>
    <col min="3845" max="3845" width="15.6640625" style="196" customWidth="1"/>
    <col min="3846" max="3848" width="13.33203125" style="196" customWidth="1"/>
    <col min="3849" max="3849" width="14.6640625" style="196" customWidth="1"/>
    <col min="3850" max="3852" width="13.33203125" style="196" customWidth="1"/>
    <col min="3853" max="3853" width="14.6640625" style="196" customWidth="1"/>
    <col min="3854" max="3854" width="3.33203125" style="196" customWidth="1"/>
    <col min="3855" max="3856" width="12" style="196" customWidth="1"/>
    <col min="3857" max="4096" width="9.109375" style="196"/>
    <col min="4097" max="4097" width="14.6640625" style="196" customWidth="1"/>
    <col min="4098" max="4100" width="13.33203125" style="196" customWidth="1"/>
    <col min="4101" max="4101" width="15.6640625" style="196" customWidth="1"/>
    <col min="4102" max="4104" width="13.33203125" style="196" customWidth="1"/>
    <col min="4105" max="4105" width="14.6640625" style="196" customWidth="1"/>
    <col min="4106" max="4108" width="13.33203125" style="196" customWidth="1"/>
    <col min="4109" max="4109" width="14.6640625" style="196" customWidth="1"/>
    <col min="4110" max="4110" width="3.33203125" style="196" customWidth="1"/>
    <col min="4111" max="4112" width="12" style="196" customWidth="1"/>
    <col min="4113" max="4352" width="9.109375" style="196"/>
    <col min="4353" max="4353" width="14.6640625" style="196" customWidth="1"/>
    <col min="4354" max="4356" width="13.33203125" style="196" customWidth="1"/>
    <col min="4357" max="4357" width="15.6640625" style="196" customWidth="1"/>
    <col min="4358" max="4360" width="13.33203125" style="196" customWidth="1"/>
    <col min="4361" max="4361" width="14.6640625" style="196" customWidth="1"/>
    <col min="4362" max="4364" width="13.33203125" style="196" customWidth="1"/>
    <col min="4365" max="4365" width="14.6640625" style="196" customWidth="1"/>
    <col min="4366" max="4366" width="3.33203125" style="196" customWidth="1"/>
    <col min="4367" max="4368" width="12" style="196" customWidth="1"/>
    <col min="4369" max="4608" width="9.109375" style="196"/>
    <col min="4609" max="4609" width="14.6640625" style="196" customWidth="1"/>
    <col min="4610" max="4612" width="13.33203125" style="196" customWidth="1"/>
    <col min="4613" max="4613" width="15.6640625" style="196" customWidth="1"/>
    <col min="4614" max="4616" width="13.33203125" style="196" customWidth="1"/>
    <col min="4617" max="4617" width="14.6640625" style="196" customWidth="1"/>
    <col min="4618" max="4620" width="13.33203125" style="196" customWidth="1"/>
    <col min="4621" max="4621" width="14.6640625" style="196" customWidth="1"/>
    <col min="4622" max="4622" width="3.33203125" style="196" customWidth="1"/>
    <col min="4623" max="4624" width="12" style="196" customWidth="1"/>
    <col min="4625" max="4864" width="9.109375" style="196"/>
    <col min="4865" max="4865" width="14.6640625" style="196" customWidth="1"/>
    <col min="4866" max="4868" width="13.33203125" style="196" customWidth="1"/>
    <col min="4869" max="4869" width="15.6640625" style="196" customWidth="1"/>
    <col min="4870" max="4872" width="13.33203125" style="196" customWidth="1"/>
    <col min="4873" max="4873" width="14.6640625" style="196" customWidth="1"/>
    <col min="4874" max="4876" width="13.33203125" style="196" customWidth="1"/>
    <col min="4877" max="4877" width="14.6640625" style="196" customWidth="1"/>
    <col min="4878" max="4878" width="3.33203125" style="196" customWidth="1"/>
    <col min="4879" max="4880" width="12" style="196" customWidth="1"/>
    <col min="4881" max="5120" width="9.109375" style="196"/>
    <col min="5121" max="5121" width="14.6640625" style="196" customWidth="1"/>
    <col min="5122" max="5124" width="13.33203125" style="196" customWidth="1"/>
    <col min="5125" max="5125" width="15.6640625" style="196" customWidth="1"/>
    <col min="5126" max="5128" width="13.33203125" style="196" customWidth="1"/>
    <col min="5129" max="5129" width="14.6640625" style="196" customWidth="1"/>
    <col min="5130" max="5132" width="13.33203125" style="196" customWidth="1"/>
    <col min="5133" max="5133" width="14.6640625" style="196" customWidth="1"/>
    <col min="5134" max="5134" width="3.33203125" style="196" customWidth="1"/>
    <col min="5135" max="5136" width="12" style="196" customWidth="1"/>
    <col min="5137" max="5376" width="9.109375" style="196"/>
    <col min="5377" max="5377" width="14.6640625" style="196" customWidth="1"/>
    <col min="5378" max="5380" width="13.33203125" style="196" customWidth="1"/>
    <col min="5381" max="5381" width="15.6640625" style="196" customWidth="1"/>
    <col min="5382" max="5384" width="13.33203125" style="196" customWidth="1"/>
    <col min="5385" max="5385" width="14.6640625" style="196" customWidth="1"/>
    <col min="5386" max="5388" width="13.33203125" style="196" customWidth="1"/>
    <col min="5389" max="5389" width="14.6640625" style="196" customWidth="1"/>
    <col min="5390" max="5390" width="3.33203125" style="196" customWidth="1"/>
    <col min="5391" max="5392" width="12" style="196" customWidth="1"/>
    <col min="5393" max="5632" width="9.109375" style="196"/>
    <col min="5633" max="5633" width="14.6640625" style="196" customWidth="1"/>
    <col min="5634" max="5636" width="13.33203125" style="196" customWidth="1"/>
    <col min="5637" max="5637" width="15.6640625" style="196" customWidth="1"/>
    <col min="5638" max="5640" width="13.33203125" style="196" customWidth="1"/>
    <col min="5641" max="5641" width="14.6640625" style="196" customWidth="1"/>
    <col min="5642" max="5644" width="13.33203125" style="196" customWidth="1"/>
    <col min="5645" max="5645" width="14.6640625" style="196" customWidth="1"/>
    <col min="5646" max="5646" width="3.33203125" style="196" customWidth="1"/>
    <col min="5647" max="5648" width="12" style="196" customWidth="1"/>
    <col min="5649" max="5888" width="9.109375" style="196"/>
    <col min="5889" max="5889" width="14.6640625" style="196" customWidth="1"/>
    <col min="5890" max="5892" width="13.33203125" style="196" customWidth="1"/>
    <col min="5893" max="5893" width="15.6640625" style="196" customWidth="1"/>
    <col min="5894" max="5896" width="13.33203125" style="196" customWidth="1"/>
    <col min="5897" max="5897" width="14.6640625" style="196" customWidth="1"/>
    <col min="5898" max="5900" width="13.33203125" style="196" customWidth="1"/>
    <col min="5901" max="5901" width="14.6640625" style="196" customWidth="1"/>
    <col min="5902" max="5902" width="3.33203125" style="196" customWidth="1"/>
    <col min="5903" max="5904" width="12" style="196" customWidth="1"/>
    <col min="5905" max="6144" width="9.109375" style="196"/>
    <col min="6145" max="6145" width="14.6640625" style="196" customWidth="1"/>
    <col min="6146" max="6148" width="13.33203125" style="196" customWidth="1"/>
    <col min="6149" max="6149" width="15.6640625" style="196" customWidth="1"/>
    <col min="6150" max="6152" width="13.33203125" style="196" customWidth="1"/>
    <col min="6153" max="6153" width="14.6640625" style="196" customWidth="1"/>
    <col min="6154" max="6156" width="13.33203125" style="196" customWidth="1"/>
    <col min="6157" max="6157" width="14.6640625" style="196" customWidth="1"/>
    <col min="6158" max="6158" width="3.33203125" style="196" customWidth="1"/>
    <col min="6159" max="6160" width="12" style="196" customWidth="1"/>
    <col min="6161" max="6400" width="9.109375" style="196"/>
    <col min="6401" max="6401" width="14.6640625" style="196" customWidth="1"/>
    <col min="6402" max="6404" width="13.33203125" style="196" customWidth="1"/>
    <col min="6405" max="6405" width="15.6640625" style="196" customWidth="1"/>
    <col min="6406" max="6408" width="13.33203125" style="196" customWidth="1"/>
    <col min="6409" max="6409" width="14.6640625" style="196" customWidth="1"/>
    <col min="6410" max="6412" width="13.33203125" style="196" customWidth="1"/>
    <col min="6413" max="6413" width="14.6640625" style="196" customWidth="1"/>
    <col min="6414" max="6414" width="3.33203125" style="196" customWidth="1"/>
    <col min="6415" max="6416" width="12" style="196" customWidth="1"/>
    <col min="6417" max="6656" width="9.109375" style="196"/>
    <col min="6657" max="6657" width="14.6640625" style="196" customWidth="1"/>
    <col min="6658" max="6660" width="13.33203125" style="196" customWidth="1"/>
    <col min="6661" max="6661" width="15.6640625" style="196" customWidth="1"/>
    <col min="6662" max="6664" width="13.33203125" style="196" customWidth="1"/>
    <col min="6665" max="6665" width="14.6640625" style="196" customWidth="1"/>
    <col min="6666" max="6668" width="13.33203125" style="196" customWidth="1"/>
    <col min="6669" max="6669" width="14.6640625" style="196" customWidth="1"/>
    <col min="6670" max="6670" width="3.33203125" style="196" customWidth="1"/>
    <col min="6671" max="6672" width="12" style="196" customWidth="1"/>
    <col min="6673" max="6912" width="9.109375" style="196"/>
    <col min="6913" max="6913" width="14.6640625" style="196" customWidth="1"/>
    <col min="6914" max="6916" width="13.33203125" style="196" customWidth="1"/>
    <col min="6917" max="6917" width="15.6640625" style="196" customWidth="1"/>
    <col min="6918" max="6920" width="13.33203125" style="196" customWidth="1"/>
    <col min="6921" max="6921" width="14.6640625" style="196" customWidth="1"/>
    <col min="6922" max="6924" width="13.33203125" style="196" customWidth="1"/>
    <col min="6925" max="6925" width="14.6640625" style="196" customWidth="1"/>
    <col min="6926" max="6926" width="3.33203125" style="196" customWidth="1"/>
    <col min="6927" max="6928" width="12" style="196" customWidth="1"/>
    <col min="6929" max="7168" width="9.109375" style="196"/>
    <col min="7169" max="7169" width="14.6640625" style="196" customWidth="1"/>
    <col min="7170" max="7172" width="13.33203125" style="196" customWidth="1"/>
    <col min="7173" max="7173" width="15.6640625" style="196" customWidth="1"/>
    <col min="7174" max="7176" width="13.33203125" style="196" customWidth="1"/>
    <col min="7177" max="7177" width="14.6640625" style="196" customWidth="1"/>
    <col min="7178" max="7180" width="13.33203125" style="196" customWidth="1"/>
    <col min="7181" max="7181" width="14.6640625" style="196" customWidth="1"/>
    <col min="7182" max="7182" width="3.33203125" style="196" customWidth="1"/>
    <col min="7183" max="7184" width="12" style="196" customWidth="1"/>
    <col min="7185" max="7424" width="9.109375" style="196"/>
    <col min="7425" max="7425" width="14.6640625" style="196" customWidth="1"/>
    <col min="7426" max="7428" width="13.33203125" style="196" customWidth="1"/>
    <col min="7429" max="7429" width="15.6640625" style="196" customWidth="1"/>
    <col min="7430" max="7432" width="13.33203125" style="196" customWidth="1"/>
    <col min="7433" max="7433" width="14.6640625" style="196" customWidth="1"/>
    <col min="7434" max="7436" width="13.33203125" style="196" customWidth="1"/>
    <col min="7437" max="7437" width="14.6640625" style="196" customWidth="1"/>
    <col min="7438" max="7438" width="3.33203125" style="196" customWidth="1"/>
    <col min="7439" max="7440" width="12" style="196" customWidth="1"/>
    <col min="7441" max="7680" width="9.109375" style="196"/>
    <col min="7681" max="7681" width="14.6640625" style="196" customWidth="1"/>
    <col min="7682" max="7684" width="13.33203125" style="196" customWidth="1"/>
    <col min="7685" max="7685" width="15.6640625" style="196" customWidth="1"/>
    <col min="7686" max="7688" width="13.33203125" style="196" customWidth="1"/>
    <col min="7689" max="7689" width="14.6640625" style="196" customWidth="1"/>
    <col min="7690" max="7692" width="13.33203125" style="196" customWidth="1"/>
    <col min="7693" max="7693" width="14.6640625" style="196" customWidth="1"/>
    <col min="7694" max="7694" width="3.33203125" style="196" customWidth="1"/>
    <col min="7695" max="7696" width="12" style="196" customWidth="1"/>
    <col min="7697" max="7936" width="9.109375" style="196"/>
    <col min="7937" max="7937" width="14.6640625" style="196" customWidth="1"/>
    <col min="7938" max="7940" width="13.33203125" style="196" customWidth="1"/>
    <col min="7941" max="7941" width="15.6640625" style="196" customWidth="1"/>
    <col min="7942" max="7944" width="13.33203125" style="196" customWidth="1"/>
    <col min="7945" max="7945" width="14.6640625" style="196" customWidth="1"/>
    <col min="7946" max="7948" width="13.33203125" style="196" customWidth="1"/>
    <col min="7949" max="7949" width="14.6640625" style="196" customWidth="1"/>
    <col min="7950" max="7950" width="3.33203125" style="196" customWidth="1"/>
    <col min="7951" max="7952" width="12" style="196" customWidth="1"/>
    <col min="7953" max="8192" width="9.109375" style="196"/>
    <col min="8193" max="8193" width="14.6640625" style="196" customWidth="1"/>
    <col min="8194" max="8196" width="13.33203125" style="196" customWidth="1"/>
    <col min="8197" max="8197" width="15.6640625" style="196" customWidth="1"/>
    <col min="8198" max="8200" width="13.33203125" style="196" customWidth="1"/>
    <col min="8201" max="8201" width="14.6640625" style="196" customWidth="1"/>
    <col min="8202" max="8204" width="13.33203125" style="196" customWidth="1"/>
    <col min="8205" max="8205" width="14.6640625" style="196" customWidth="1"/>
    <col min="8206" max="8206" width="3.33203125" style="196" customWidth="1"/>
    <col min="8207" max="8208" width="12" style="196" customWidth="1"/>
    <col min="8209" max="8448" width="9.109375" style="196"/>
    <col min="8449" max="8449" width="14.6640625" style="196" customWidth="1"/>
    <col min="8450" max="8452" width="13.33203125" style="196" customWidth="1"/>
    <col min="8453" max="8453" width="15.6640625" style="196" customWidth="1"/>
    <col min="8454" max="8456" width="13.33203125" style="196" customWidth="1"/>
    <col min="8457" max="8457" width="14.6640625" style="196" customWidth="1"/>
    <col min="8458" max="8460" width="13.33203125" style="196" customWidth="1"/>
    <col min="8461" max="8461" width="14.6640625" style="196" customWidth="1"/>
    <col min="8462" max="8462" width="3.33203125" style="196" customWidth="1"/>
    <col min="8463" max="8464" width="12" style="196" customWidth="1"/>
    <col min="8465" max="8704" width="9.109375" style="196"/>
    <col min="8705" max="8705" width="14.6640625" style="196" customWidth="1"/>
    <col min="8706" max="8708" width="13.33203125" style="196" customWidth="1"/>
    <col min="8709" max="8709" width="15.6640625" style="196" customWidth="1"/>
    <col min="8710" max="8712" width="13.33203125" style="196" customWidth="1"/>
    <col min="8713" max="8713" width="14.6640625" style="196" customWidth="1"/>
    <col min="8714" max="8716" width="13.33203125" style="196" customWidth="1"/>
    <col min="8717" max="8717" width="14.6640625" style="196" customWidth="1"/>
    <col min="8718" max="8718" width="3.33203125" style="196" customWidth="1"/>
    <col min="8719" max="8720" width="12" style="196" customWidth="1"/>
    <col min="8721" max="8960" width="9.109375" style="196"/>
    <col min="8961" max="8961" width="14.6640625" style="196" customWidth="1"/>
    <col min="8962" max="8964" width="13.33203125" style="196" customWidth="1"/>
    <col min="8965" max="8965" width="15.6640625" style="196" customWidth="1"/>
    <col min="8966" max="8968" width="13.33203125" style="196" customWidth="1"/>
    <col min="8969" max="8969" width="14.6640625" style="196" customWidth="1"/>
    <col min="8970" max="8972" width="13.33203125" style="196" customWidth="1"/>
    <col min="8973" max="8973" width="14.6640625" style="196" customWidth="1"/>
    <col min="8974" max="8974" width="3.33203125" style="196" customWidth="1"/>
    <col min="8975" max="8976" width="12" style="196" customWidth="1"/>
    <col min="8977" max="9216" width="9.109375" style="196"/>
    <col min="9217" max="9217" width="14.6640625" style="196" customWidth="1"/>
    <col min="9218" max="9220" width="13.33203125" style="196" customWidth="1"/>
    <col min="9221" max="9221" width="15.6640625" style="196" customWidth="1"/>
    <col min="9222" max="9224" width="13.33203125" style="196" customWidth="1"/>
    <col min="9225" max="9225" width="14.6640625" style="196" customWidth="1"/>
    <col min="9226" max="9228" width="13.33203125" style="196" customWidth="1"/>
    <col min="9229" max="9229" width="14.6640625" style="196" customWidth="1"/>
    <col min="9230" max="9230" width="3.33203125" style="196" customWidth="1"/>
    <col min="9231" max="9232" width="12" style="196" customWidth="1"/>
    <col min="9233" max="9472" width="9.109375" style="196"/>
    <col min="9473" max="9473" width="14.6640625" style="196" customWidth="1"/>
    <col min="9474" max="9476" width="13.33203125" style="196" customWidth="1"/>
    <col min="9477" max="9477" width="15.6640625" style="196" customWidth="1"/>
    <col min="9478" max="9480" width="13.33203125" style="196" customWidth="1"/>
    <col min="9481" max="9481" width="14.6640625" style="196" customWidth="1"/>
    <col min="9482" max="9484" width="13.33203125" style="196" customWidth="1"/>
    <col min="9485" max="9485" width="14.6640625" style="196" customWidth="1"/>
    <col min="9486" max="9486" width="3.33203125" style="196" customWidth="1"/>
    <col min="9487" max="9488" width="12" style="196" customWidth="1"/>
    <col min="9489" max="9728" width="9.109375" style="196"/>
    <col min="9729" max="9729" width="14.6640625" style="196" customWidth="1"/>
    <col min="9730" max="9732" width="13.33203125" style="196" customWidth="1"/>
    <col min="9733" max="9733" width="15.6640625" style="196" customWidth="1"/>
    <col min="9734" max="9736" width="13.33203125" style="196" customWidth="1"/>
    <col min="9737" max="9737" width="14.6640625" style="196" customWidth="1"/>
    <col min="9738" max="9740" width="13.33203125" style="196" customWidth="1"/>
    <col min="9741" max="9741" width="14.6640625" style="196" customWidth="1"/>
    <col min="9742" max="9742" width="3.33203125" style="196" customWidth="1"/>
    <col min="9743" max="9744" width="12" style="196" customWidth="1"/>
    <col min="9745" max="9984" width="9.109375" style="196"/>
    <col min="9985" max="9985" width="14.6640625" style="196" customWidth="1"/>
    <col min="9986" max="9988" width="13.33203125" style="196" customWidth="1"/>
    <col min="9989" max="9989" width="15.6640625" style="196" customWidth="1"/>
    <col min="9990" max="9992" width="13.33203125" style="196" customWidth="1"/>
    <col min="9993" max="9993" width="14.6640625" style="196" customWidth="1"/>
    <col min="9994" max="9996" width="13.33203125" style="196" customWidth="1"/>
    <col min="9997" max="9997" width="14.6640625" style="196" customWidth="1"/>
    <col min="9998" max="9998" width="3.33203125" style="196" customWidth="1"/>
    <col min="9999" max="10000" width="12" style="196" customWidth="1"/>
    <col min="10001" max="10240" width="9.109375" style="196"/>
    <col min="10241" max="10241" width="14.6640625" style="196" customWidth="1"/>
    <col min="10242" max="10244" width="13.33203125" style="196" customWidth="1"/>
    <col min="10245" max="10245" width="15.6640625" style="196" customWidth="1"/>
    <col min="10246" max="10248" width="13.33203125" style="196" customWidth="1"/>
    <col min="10249" max="10249" width="14.6640625" style="196" customWidth="1"/>
    <col min="10250" max="10252" width="13.33203125" style="196" customWidth="1"/>
    <col min="10253" max="10253" width="14.6640625" style="196" customWidth="1"/>
    <col min="10254" max="10254" width="3.33203125" style="196" customWidth="1"/>
    <col min="10255" max="10256" width="12" style="196" customWidth="1"/>
    <col min="10257" max="10496" width="9.109375" style="196"/>
    <col min="10497" max="10497" width="14.6640625" style="196" customWidth="1"/>
    <col min="10498" max="10500" width="13.33203125" style="196" customWidth="1"/>
    <col min="10501" max="10501" width="15.6640625" style="196" customWidth="1"/>
    <col min="10502" max="10504" width="13.33203125" style="196" customWidth="1"/>
    <col min="10505" max="10505" width="14.6640625" style="196" customWidth="1"/>
    <col min="10506" max="10508" width="13.33203125" style="196" customWidth="1"/>
    <col min="10509" max="10509" width="14.6640625" style="196" customWidth="1"/>
    <col min="10510" max="10510" width="3.33203125" style="196" customWidth="1"/>
    <col min="10511" max="10512" width="12" style="196" customWidth="1"/>
    <col min="10513" max="10752" width="9.109375" style="196"/>
    <col min="10753" max="10753" width="14.6640625" style="196" customWidth="1"/>
    <col min="10754" max="10756" width="13.33203125" style="196" customWidth="1"/>
    <col min="10757" max="10757" width="15.6640625" style="196" customWidth="1"/>
    <col min="10758" max="10760" width="13.33203125" style="196" customWidth="1"/>
    <col min="10761" max="10761" width="14.6640625" style="196" customWidth="1"/>
    <col min="10762" max="10764" width="13.33203125" style="196" customWidth="1"/>
    <col min="10765" max="10765" width="14.6640625" style="196" customWidth="1"/>
    <col min="10766" max="10766" width="3.33203125" style="196" customWidth="1"/>
    <col min="10767" max="10768" width="12" style="196" customWidth="1"/>
    <col min="10769" max="11008" width="9.109375" style="196"/>
    <col min="11009" max="11009" width="14.6640625" style="196" customWidth="1"/>
    <col min="11010" max="11012" width="13.33203125" style="196" customWidth="1"/>
    <col min="11013" max="11013" width="15.6640625" style="196" customWidth="1"/>
    <col min="11014" max="11016" width="13.33203125" style="196" customWidth="1"/>
    <col min="11017" max="11017" width="14.6640625" style="196" customWidth="1"/>
    <col min="11018" max="11020" width="13.33203125" style="196" customWidth="1"/>
    <col min="11021" max="11021" width="14.6640625" style="196" customWidth="1"/>
    <col min="11022" max="11022" width="3.33203125" style="196" customWidth="1"/>
    <col min="11023" max="11024" width="12" style="196" customWidth="1"/>
    <col min="11025" max="11264" width="9.109375" style="196"/>
    <col min="11265" max="11265" width="14.6640625" style="196" customWidth="1"/>
    <col min="11266" max="11268" width="13.33203125" style="196" customWidth="1"/>
    <col min="11269" max="11269" width="15.6640625" style="196" customWidth="1"/>
    <col min="11270" max="11272" width="13.33203125" style="196" customWidth="1"/>
    <col min="11273" max="11273" width="14.6640625" style="196" customWidth="1"/>
    <col min="11274" max="11276" width="13.33203125" style="196" customWidth="1"/>
    <col min="11277" max="11277" width="14.6640625" style="196" customWidth="1"/>
    <col min="11278" max="11278" width="3.33203125" style="196" customWidth="1"/>
    <col min="11279" max="11280" width="12" style="196" customWidth="1"/>
    <col min="11281" max="11520" width="9.109375" style="196"/>
    <col min="11521" max="11521" width="14.6640625" style="196" customWidth="1"/>
    <col min="11522" max="11524" width="13.33203125" style="196" customWidth="1"/>
    <col min="11525" max="11525" width="15.6640625" style="196" customWidth="1"/>
    <col min="11526" max="11528" width="13.33203125" style="196" customWidth="1"/>
    <col min="11529" max="11529" width="14.6640625" style="196" customWidth="1"/>
    <col min="11530" max="11532" width="13.33203125" style="196" customWidth="1"/>
    <col min="11533" max="11533" width="14.6640625" style="196" customWidth="1"/>
    <col min="11534" max="11534" width="3.33203125" style="196" customWidth="1"/>
    <col min="11535" max="11536" width="12" style="196" customWidth="1"/>
    <col min="11537" max="11776" width="9.109375" style="196"/>
    <col min="11777" max="11777" width="14.6640625" style="196" customWidth="1"/>
    <col min="11778" max="11780" width="13.33203125" style="196" customWidth="1"/>
    <col min="11781" max="11781" width="15.6640625" style="196" customWidth="1"/>
    <col min="11782" max="11784" width="13.33203125" style="196" customWidth="1"/>
    <col min="11785" max="11785" width="14.6640625" style="196" customWidth="1"/>
    <col min="11786" max="11788" width="13.33203125" style="196" customWidth="1"/>
    <col min="11789" max="11789" width="14.6640625" style="196" customWidth="1"/>
    <col min="11790" max="11790" width="3.33203125" style="196" customWidth="1"/>
    <col min="11791" max="11792" width="12" style="196" customWidth="1"/>
    <col min="11793" max="12032" width="9.109375" style="196"/>
    <col min="12033" max="12033" width="14.6640625" style="196" customWidth="1"/>
    <col min="12034" max="12036" width="13.33203125" style="196" customWidth="1"/>
    <col min="12037" max="12037" width="15.6640625" style="196" customWidth="1"/>
    <col min="12038" max="12040" width="13.33203125" style="196" customWidth="1"/>
    <col min="12041" max="12041" width="14.6640625" style="196" customWidth="1"/>
    <col min="12042" max="12044" width="13.33203125" style="196" customWidth="1"/>
    <col min="12045" max="12045" width="14.6640625" style="196" customWidth="1"/>
    <col min="12046" max="12046" width="3.33203125" style="196" customWidth="1"/>
    <col min="12047" max="12048" width="12" style="196" customWidth="1"/>
    <col min="12049" max="12288" width="9.109375" style="196"/>
    <col min="12289" max="12289" width="14.6640625" style="196" customWidth="1"/>
    <col min="12290" max="12292" width="13.33203125" style="196" customWidth="1"/>
    <col min="12293" max="12293" width="15.6640625" style="196" customWidth="1"/>
    <col min="12294" max="12296" width="13.33203125" style="196" customWidth="1"/>
    <col min="12297" max="12297" width="14.6640625" style="196" customWidth="1"/>
    <col min="12298" max="12300" width="13.33203125" style="196" customWidth="1"/>
    <col min="12301" max="12301" width="14.6640625" style="196" customWidth="1"/>
    <col min="12302" max="12302" width="3.33203125" style="196" customWidth="1"/>
    <col min="12303" max="12304" width="12" style="196" customWidth="1"/>
    <col min="12305" max="12544" width="9.109375" style="196"/>
    <col min="12545" max="12545" width="14.6640625" style="196" customWidth="1"/>
    <col min="12546" max="12548" width="13.33203125" style="196" customWidth="1"/>
    <col min="12549" max="12549" width="15.6640625" style="196" customWidth="1"/>
    <col min="12550" max="12552" width="13.33203125" style="196" customWidth="1"/>
    <col min="12553" max="12553" width="14.6640625" style="196" customWidth="1"/>
    <col min="12554" max="12556" width="13.33203125" style="196" customWidth="1"/>
    <col min="12557" max="12557" width="14.6640625" style="196" customWidth="1"/>
    <col min="12558" max="12558" width="3.33203125" style="196" customWidth="1"/>
    <col min="12559" max="12560" width="12" style="196" customWidth="1"/>
    <col min="12561" max="12800" width="9.109375" style="196"/>
    <col min="12801" max="12801" width="14.6640625" style="196" customWidth="1"/>
    <col min="12802" max="12804" width="13.33203125" style="196" customWidth="1"/>
    <col min="12805" max="12805" width="15.6640625" style="196" customWidth="1"/>
    <col min="12806" max="12808" width="13.33203125" style="196" customWidth="1"/>
    <col min="12809" max="12809" width="14.6640625" style="196" customWidth="1"/>
    <col min="12810" max="12812" width="13.33203125" style="196" customWidth="1"/>
    <col min="12813" max="12813" width="14.6640625" style="196" customWidth="1"/>
    <col min="12814" max="12814" width="3.33203125" style="196" customWidth="1"/>
    <col min="12815" max="12816" width="12" style="196" customWidth="1"/>
    <col min="12817" max="13056" width="9.109375" style="196"/>
    <col min="13057" max="13057" width="14.6640625" style="196" customWidth="1"/>
    <col min="13058" max="13060" width="13.33203125" style="196" customWidth="1"/>
    <col min="13061" max="13061" width="15.6640625" style="196" customWidth="1"/>
    <col min="13062" max="13064" width="13.33203125" style="196" customWidth="1"/>
    <col min="13065" max="13065" width="14.6640625" style="196" customWidth="1"/>
    <col min="13066" max="13068" width="13.33203125" style="196" customWidth="1"/>
    <col min="13069" max="13069" width="14.6640625" style="196" customWidth="1"/>
    <col min="13070" max="13070" width="3.33203125" style="196" customWidth="1"/>
    <col min="13071" max="13072" width="12" style="196" customWidth="1"/>
    <col min="13073" max="13312" width="9.109375" style="196"/>
    <col min="13313" max="13313" width="14.6640625" style="196" customWidth="1"/>
    <col min="13314" max="13316" width="13.33203125" style="196" customWidth="1"/>
    <col min="13317" max="13317" width="15.6640625" style="196" customWidth="1"/>
    <col min="13318" max="13320" width="13.33203125" style="196" customWidth="1"/>
    <col min="13321" max="13321" width="14.6640625" style="196" customWidth="1"/>
    <col min="13322" max="13324" width="13.33203125" style="196" customWidth="1"/>
    <col min="13325" max="13325" width="14.6640625" style="196" customWidth="1"/>
    <col min="13326" max="13326" width="3.33203125" style="196" customWidth="1"/>
    <col min="13327" max="13328" width="12" style="196" customWidth="1"/>
    <col min="13329" max="13568" width="9.109375" style="196"/>
    <col min="13569" max="13569" width="14.6640625" style="196" customWidth="1"/>
    <col min="13570" max="13572" width="13.33203125" style="196" customWidth="1"/>
    <col min="13573" max="13573" width="15.6640625" style="196" customWidth="1"/>
    <col min="13574" max="13576" width="13.33203125" style="196" customWidth="1"/>
    <col min="13577" max="13577" width="14.6640625" style="196" customWidth="1"/>
    <col min="13578" max="13580" width="13.33203125" style="196" customWidth="1"/>
    <col min="13581" max="13581" width="14.6640625" style="196" customWidth="1"/>
    <col min="13582" max="13582" width="3.33203125" style="196" customWidth="1"/>
    <col min="13583" max="13584" width="12" style="196" customWidth="1"/>
    <col min="13585" max="13824" width="9.109375" style="196"/>
    <col min="13825" max="13825" width="14.6640625" style="196" customWidth="1"/>
    <col min="13826" max="13828" width="13.33203125" style="196" customWidth="1"/>
    <col min="13829" max="13829" width="15.6640625" style="196" customWidth="1"/>
    <col min="13830" max="13832" width="13.33203125" style="196" customWidth="1"/>
    <col min="13833" max="13833" width="14.6640625" style="196" customWidth="1"/>
    <col min="13834" max="13836" width="13.33203125" style="196" customWidth="1"/>
    <col min="13837" max="13837" width="14.6640625" style="196" customWidth="1"/>
    <col min="13838" max="13838" width="3.33203125" style="196" customWidth="1"/>
    <col min="13839" max="13840" width="12" style="196" customWidth="1"/>
    <col min="13841" max="14080" width="9.109375" style="196"/>
    <col min="14081" max="14081" width="14.6640625" style="196" customWidth="1"/>
    <col min="14082" max="14084" width="13.33203125" style="196" customWidth="1"/>
    <col min="14085" max="14085" width="15.6640625" style="196" customWidth="1"/>
    <col min="14086" max="14088" width="13.33203125" style="196" customWidth="1"/>
    <col min="14089" max="14089" width="14.6640625" style="196" customWidth="1"/>
    <col min="14090" max="14092" width="13.33203125" style="196" customWidth="1"/>
    <col min="14093" max="14093" width="14.6640625" style="196" customWidth="1"/>
    <col min="14094" max="14094" width="3.33203125" style="196" customWidth="1"/>
    <col min="14095" max="14096" width="12" style="196" customWidth="1"/>
    <col min="14097" max="14336" width="9.109375" style="196"/>
    <col min="14337" max="14337" width="14.6640625" style="196" customWidth="1"/>
    <col min="14338" max="14340" width="13.33203125" style="196" customWidth="1"/>
    <col min="14341" max="14341" width="15.6640625" style="196" customWidth="1"/>
    <col min="14342" max="14344" width="13.33203125" style="196" customWidth="1"/>
    <col min="14345" max="14345" width="14.6640625" style="196" customWidth="1"/>
    <col min="14346" max="14348" width="13.33203125" style="196" customWidth="1"/>
    <col min="14349" max="14349" width="14.6640625" style="196" customWidth="1"/>
    <col min="14350" max="14350" width="3.33203125" style="196" customWidth="1"/>
    <col min="14351" max="14352" width="12" style="196" customWidth="1"/>
    <col min="14353" max="14592" width="9.109375" style="196"/>
    <col min="14593" max="14593" width="14.6640625" style="196" customWidth="1"/>
    <col min="14594" max="14596" width="13.33203125" style="196" customWidth="1"/>
    <col min="14597" max="14597" width="15.6640625" style="196" customWidth="1"/>
    <col min="14598" max="14600" width="13.33203125" style="196" customWidth="1"/>
    <col min="14601" max="14601" width="14.6640625" style="196" customWidth="1"/>
    <col min="14602" max="14604" width="13.33203125" style="196" customWidth="1"/>
    <col min="14605" max="14605" width="14.6640625" style="196" customWidth="1"/>
    <col min="14606" max="14606" width="3.33203125" style="196" customWidth="1"/>
    <col min="14607" max="14608" width="12" style="196" customWidth="1"/>
    <col min="14609" max="14848" width="9.109375" style="196"/>
    <col min="14849" max="14849" width="14.6640625" style="196" customWidth="1"/>
    <col min="14850" max="14852" width="13.33203125" style="196" customWidth="1"/>
    <col min="14853" max="14853" width="15.6640625" style="196" customWidth="1"/>
    <col min="14854" max="14856" width="13.33203125" style="196" customWidth="1"/>
    <col min="14857" max="14857" width="14.6640625" style="196" customWidth="1"/>
    <col min="14858" max="14860" width="13.33203125" style="196" customWidth="1"/>
    <col min="14861" max="14861" width="14.6640625" style="196" customWidth="1"/>
    <col min="14862" max="14862" width="3.33203125" style="196" customWidth="1"/>
    <col min="14863" max="14864" width="12" style="196" customWidth="1"/>
    <col min="14865" max="15104" width="9.109375" style="196"/>
    <col min="15105" max="15105" width="14.6640625" style="196" customWidth="1"/>
    <col min="15106" max="15108" width="13.33203125" style="196" customWidth="1"/>
    <col min="15109" max="15109" width="15.6640625" style="196" customWidth="1"/>
    <col min="15110" max="15112" width="13.33203125" style="196" customWidth="1"/>
    <col min="15113" max="15113" width="14.6640625" style="196" customWidth="1"/>
    <col min="15114" max="15116" width="13.33203125" style="196" customWidth="1"/>
    <col min="15117" max="15117" width="14.6640625" style="196" customWidth="1"/>
    <col min="15118" max="15118" width="3.33203125" style="196" customWidth="1"/>
    <col min="15119" max="15120" width="12" style="196" customWidth="1"/>
    <col min="15121" max="15360" width="9.109375" style="196"/>
    <col min="15361" max="15361" width="14.6640625" style="196" customWidth="1"/>
    <col min="15362" max="15364" width="13.33203125" style="196" customWidth="1"/>
    <col min="15365" max="15365" width="15.6640625" style="196" customWidth="1"/>
    <col min="15366" max="15368" width="13.33203125" style="196" customWidth="1"/>
    <col min="15369" max="15369" width="14.6640625" style="196" customWidth="1"/>
    <col min="15370" max="15372" width="13.33203125" style="196" customWidth="1"/>
    <col min="15373" max="15373" width="14.6640625" style="196" customWidth="1"/>
    <col min="15374" max="15374" width="3.33203125" style="196" customWidth="1"/>
    <col min="15375" max="15376" width="12" style="196" customWidth="1"/>
    <col min="15377" max="15616" width="9.109375" style="196"/>
    <col min="15617" max="15617" width="14.6640625" style="196" customWidth="1"/>
    <col min="15618" max="15620" width="13.33203125" style="196" customWidth="1"/>
    <col min="15621" max="15621" width="15.6640625" style="196" customWidth="1"/>
    <col min="15622" max="15624" width="13.33203125" style="196" customWidth="1"/>
    <col min="15625" max="15625" width="14.6640625" style="196" customWidth="1"/>
    <col min="15626" max="15628" width="13.33203125" style="196" customWidth="1"/>
    <col min="15629" max="15629" width="14.6640625" style="196" customWidth="1"/>
    <col min="15630" max="15630" width="3.33203125" style="196" customWidth="1"/>
    <col min="15631" max="15632" width="12" style="196" customWidth="1"/>
    <col min="15633" max="15872" width="9.109375" style="196"/>
    <col min="15873" max="15873" width="14.6640625" style="196" customWidth="1"/>
    <col min="15874" max="15876" width="13.33203125" style="196" customWidth="1"/>
    <col min="15877" max="15877" width="15.6640625" style="196" customWidth="1"/>
    <col min="15878" max="15880" width="13.33203125" style="196" customWidth="1"/>
    <col min="15881" max="15881" width="14.6640625" style="196" customWidth="1"/>
    <col min="15882" max="15884" width="13.33203125" style="196" customWidth="1"/>
    <col min="15885" max="15885" width="14.6640625" style="196" customWidth="1"/>
    <col min="15886" max="15886" width="3.33203125" style="196" customWidth="1"/>
    <col min="15887" max="15888" width="12" style="196" customWidth="1"/>
    <col min="15889" max="16128" width="9.109375" style="196"/>
    <col min="16129" max="16129" width="14.6640625" style="196" customWidth="1"/>
    <col min="16130" max="16132" width="13.33203125" style="196" customWidth="1"/>
    <col min="16133" max="16133" width="15.6640625" style="196" customWidth="1"/>
    <col min="16134" max="16136" width="13.33203125" style="196" customWidth="1"/>
    <col min="16137" max="16137" width="14.6640625" style="196" customWidth="1"/>
    <col min="16138" max="16140" width="13.33203125" style="196" customWidth="1"/>
    <col min="16141" max="16141" width="14.6640625" style="196" customWidth="1"/>
    <col min="16142" max="16142" width="3.33203125" style="196" customWidth="1"/>
    <col min="16143" max="16144" width="12" style="196" customWidth="1"/>
    <col min="16145" max="16384" width="9.109375" style="196"/>
  </cols>
  <sheetData>
    <row r="1" spans="1:21" ht="33.9" customHeight="1" thickBot="1" x14ac:dyDescent="0.3">
      <c r="A1" s="1163" t="s">
        <v>312</v>
      </c>
      <c r="B1" s="1164"/>
      <c r="C1" s="1164"/>
      <c r="D1" s="1164"/>
      <c r="E1" s="1164"/>
      <c r="F1" s="1164"/>
      <c r="G1" s="1164"/>
      <c r="H1" s="1164"/>
      <c r="I1" s="1164"/>
      <c r="J1" s="1164"/>
      <c r="K1" s="1164"/>
      <c r="L1" s="1164"/>
      <c r="M1" s="1165"/>
    </row>
    <row r="2" spans="1:21" ht="21.9" customHeight="1" thickBot="1" x14ac:dyDescent="0.3">
      <c r="A2" s="1144" t="s">
        <v>200</v>
      </c>
      <c r="B2" s="1145"/>
      <c r="C2" s="1146">
        <f>'Title Page'!D18</f>
        <v>0</v>
      </c>
      <c r="D2" s="1146"/>
      <c r="E2" s="1146"/>
      <c r="F2" s="1146"/>
      <c r="G2" s="1146"/>
      <c r="H2" s="1146"/>
      <c r="I2" s="1145" t="s">
        <v>313</v>
      </c>
      <c r="J2" s="1145"/>
      <c r="K2" s="1146"/>
      <c r="L2" s="1146"/>
      <c r="M2" s="1147"/>
      <c r="O2" s="293"/>
      <c r="P2" s="293"/>
      <c r="Q2" s="197"/>
      <c r="R2" s="197"/>
      <c r="S2" s="197"/>
      <c r="T2" s="197"/>
      <c r="U2" s="197"/>
    </row>
    <row r="3" spans="1:21" ht="15.9" customHeight="1" thickBot="1" x14ac:dyDescent="0.3">
      <c r="A3" s="1154" t="s">
        <v>314</v>
      </c>
      <c r="B3" s="1155"/>
      <c r="C3" s="1148"/>
      <c r="D3" s="1148"/>
      <c r="E3" s="1148"/>
      <c r="F3" s="1148"/>
      <c r="G3" s="1148"/>
      <c r="H3" s="1148"/>
      <c r="I3" s="1155" t="s">
        <v>315</v>
      </c>
      <c r="J3" s="1155"/>
      <c r="K3" s="1152"/>
      <c r="L3" s="1152"/>
      <c r="M3" s="1153"/>
      <c r="O3" s="293"/>
      <c r="P3" s="293"/>
    </row>
    <row r="4" spans="1:21" ht="15.9" customHeight="1" thickBot="1" x14ac:dyDescent="0.35">
      <c r="A4" s="1154" t="s">
        <v>316</v>
      </c>
      <c r="B4" s="1155"/>
      <c r="C4" s="1148">
        <f>'Title Page'!D5</f>
        <v>0</v>
      </c>
      <c r="D4" s="1148"/>
      <c r="E4" s="1148"/>
      <c r="F4" s="825" t="s">
        <v>209</v>
      </c>
      <c r="G4" s="1156">
        <f>'Title Page'!D7</f>
        <v>0</v>
      </c>
      <c r="H4" s="1156"/>
      <c r="I4" s="285"/>
      <c r="J4" s="286"/>
      <c r="K4" s="294"/>
      <c r="L4" s="295"/>
      <c r="M4" s="296"/>
      <c r="O4" s="293"/>
      <c r="P4" s="293"/>
    </row>
    <row r="5" spans="1:21" ht="15.9" customHeight="1" thickBot="1" x14ac:dyDescent="0.3">
      <c r="A5" s="1154" t="s">
        <v>317</v>
      </c>
      <c r="B5" s="1155"/>
      <c r="C5" s="1148">
        <f>'Title Page'!D4</f>
        <v>0</v>
      </c>
      <c r="D5" s="1148"/>
      <c r="E5" s="1148"/>
      <c r="F5" s="1150"/>
      <c r="G5" s="1148"/>
      <c r="H5" s="1148"/>
      <c r="I5" s="287"/>
      <c r="J5" s="287"/>
      <c r="K5" s="287"/>
      <c r="L5" s="287"/>
      <c r="M5" s="288"/>
      <c r="O5" s="293"/>
      <c r="P5" s="293"/>
    </row>
    <row r="6" spans="1:21" ht="15.9" customHeight="1" thickBot="1" x14ac:dyDescent="0.3">
      <c r="A6" s="1154" t="s">
        <v>318</v>
      </c>
      <c r="B6" s="1155"/>
      <c r="C6" s="1148"/>
      <c r="D6" s="1148"/>
      <c r="E6" s="1157" t="s">
        <v>319</v>
      </c>
      <c r="F6" s="1157"/>
      <c r="G6" s="1148"/>
      <c r="H6" s="1148"/>
      <c r="I6" s="1155" t="s">
        <v>320</v>
      </c>
      <c r="J6" s="1155"/>
      <c r="K6" s="1150"/>
      <c r="L6" s="1150"/>
      <c r="M6" s="1151"/>
      <c r="O6" s="293"/>
      <c r="P6" s="293"/>
    </row>
    <row r="7" spans="1:21" ht="15.9" customHeight="1" thickBot="1" x14ac:dyDescent="0.3">
      <c r="A7" s="1154" t="s">
        <v>321</v>
      </c>
      <c r="B7" s="1155"/>
      <c r="C7" s="1148"/>
      <c r="D7" s="1148"/>
      <c r="E7" s="1155" t="s">
        <v>322</v>
      </c>
      <c r="F7" s="1155"/>
      <c r="G7" s="1158"/>
      <c r="H7" s="1158"/>
      <c r="I7" s="1155" t="s">
        <v>323</v>
      </c>
      <c r="J7" s="1155"/>
      <c r="K7" s="1148"/>
      <c r="L7" s="1148"/>
      <c r="M7" s="1149"/>
      <c r="O7" s="293"/>
      <c r="P7" s="293"/>
    </row>
    <row r="8" spans="1:21" ht="15.9" customHeight="1" thickBot="1" x14ac:dyDescent="0.35">
      <c r="A8" s="289"/>
      <c r="B8" s="290"/>
      <c r="C8" s="294"/>
      <c r="D8" s="294"/>
      <c r="E8" s="291"/>
      <c r="F8" s="291"/>
      <c r="G8" s="294"/>
      <c r="H8" s="294"/>
      <c r="I8" s="1155" t="s">
        <v>324</v>
      </c>
      <c r="J8" s="1155"/>
      <c r="K8" s="1148"/>
      <c r="L8" s="1148"/>
      <c r="M8" s="1149"/>
      <c r="O8" s="293"/>
      <c r="P8" s="293"/>
    </row>
    <row r="9" spans="1:21" ht="15.9" customHeight="1" thickBot="1" x14ac:dyDescent="0.3">
      <c r="A9" s="1166" t="s">
        <v>325</v>
      </c>
      <c r="B9" s="1167"/>
      <c r="C9" s="1167"/>
      <c r="D9" s="1167"/>
      <c r="E9" s="1167"/>
      <c r="F9" s="1167"/>
      <c r="G9" s="292" t="s">
        <v>202</v>
      </c>
      <c r="H9" s="1191" t="s">
        <v>326</v>
      </c>
      <c r="I9" s="1191"/>
      <c r="J9" s="1150"/>
      <c r="K9" s="1148"/>
      <c r="L9" s="1148"/>
      <c r="M9" s="1149"/>
      <c r="O9" s="293"/>
      <c r="P9" s="293"/>
    </row>
    <row r="10" spans="1:21" ht="15.9" customHeight="1" thickBot="1" x14ac:dyDescent="0.3">
      <c r="A10" s="1166" t="s">
        <v>327</v>
      </c>
      <c r="B10" s="1167"/>
      <c r="C10" s="1167"/>
      <c r="D10" s="1167"/>
      <c r="E10" s="1167"/>
      <c r="F10" s="1167"/>
      <c r="G10" s="292" t="s">
        <v>202</v>
      </c>
      <c r="H10" s="1191" t="s">
        <v>326</v>
      </c>
      <c r="I10" s="1191"/>
      <c r="J10" s="1148"/>
      <c r="K10" s="1148"/>
      <c r="L10" s="1148"/>
      <c r="M10" s="1149"/>
      <c r="O10" s="293"/>
      <c r="P10" s="293"/>
    </row>
    <row r="11" spans="1:21" ht="15.9" customHeight="1" thickBot="1" x14ac:dyDescent="0.3">
      <c r="A11" s="1168" t="s">
        <v>328</v>
      </c>
      <c r="B11" s="1169"/>
      <c r="C11" s="1169"/>
      <c r="D11" s="1169"/>
      <c r="E11" s="1169"/>
      <c r="F11" s="1169"/>
      <c r="G11" s="297" t="s">
        <v>202</v>
      </c>
      <c r="H11" s="1176" t="s">
        <v>326</v>
      </c>
      <c r="I11" s="1176"/>
      <c r="J11" s="1177"/>
      <c r="K11" s="1177"/>
      <c r="L11" s="1177"/>
      <c r="M11" s="1178"/>
      <c r="O11" s="293"/>
      <c r="P11" s="293"/>
    </row>
    <row r="12" spans="1:21" s="198" customFormat="1" ht="18" customHeight="1" thickBot="1" x14ac:dyDescent="0.35">
      <c r="A12" s="1179" t="s">
        <v>329</v>
      </c>
      <c r="B12" s="1180"/>
      <c r="C12" s="1180"/>
      <c r="D12" s="1180"/>
      <c r="E12" s="1180"/>
      <c r="F12" s="1180"/>
      <c r="G12" s="1180"/>
      <c r="H12" s="1180"/>
      <c r="I12" s="1180"/>
      <c r="J12" s="1180"/>
      <c r="K12" s="1180"/>
      <c r="L12" s="1180"/>
      <c r="M12" s="1181"/>
    </row>
    <row r="13" spans="1:21" s="198" customFormat="1" ht="20.100000000000001" customHeight="1" thickBot="1" x14ac:dyDescent="0.35">
      <c r="A13" s="855" t="s">
        <v>330</v>
      </c>
      <c r="B13" s="1182" t="str">
        <f>IF(ISBLANK($K$6), "Operator #1's Name is Required",$K$6)</f>
        <v>Operator #1's Name is Required</v>
      </c>
      <c r="C13" s="1183"/>
      <c r="D13" s="1183"/>
      <c r="E13" s="1184"/>
      <c r="F13" s="1182" t="str">
        <f>IF(ISBLANK($K$7), "Operator #2's Name is Required",$K$7)</f>
        <v>Operator #2's Name is Required</v>
      </c>
      <c r="G13" s="1183"/>
      <c r="H13" s="1183"/>
      <c r="I13" s="1184"/>
      <c r="J13" s="1182" t="str">
        <f>IF(ISBLANK($K$8), "Operator #3's Name is Required",$K$8)</f>
        <v>Operator #3's Name is Required</v>
      </c>
      <c r="K13" s="1183"/>
      <c r="L13" s="1183"/>
      <c r="M13" s="1184"/>
    </row>
    <row r="14" spans="1:21" s="198" customFormat="1" ht="20.100000000000001" customHeight="1" thickBot="1" x14ac:dyDescent="0.35">
      <c r="A14" s="298" t="s">
        <v>331</v>
      </c>
      <c r="B14" s="299" t="s">
        <v>332</v>
      </c>
      <c r="C14" s="856" t="s">
        <v>333</v>
      </c>
      <c r="D14" s="856" t="s">
        <v>334</v>
      </c>
      <c r="E14" s="300" t="s">
        <v>335</v>
      </c>
      <c r="F14" s="299" t="s">
        <v>336</v>
      </c>
      <c r="G14" s="856" t="s">
        <v>337</v>
      </c>
      <c r="H14" s="856" t="s">
        <v>338</v>
      </c>
      <c r="I14" s="857" t="s">
        <v>339</v>
      </c>
      <c r="J14" s="299" t="s">
        <v>336</v>
      </c>
      <c r="K14" s="856" t="s">
        <v>337</v>
      </c>
      <c r="L14" s="856" t="s">
        <v>338</v>
      </c>
      <c r="M14" s="300" t="s">
        <v>340</v>
      </c>
    </row>
    <row r="15" spans="1:21" s="198" customFormat="1" ht="18" customHeight="1" x14ac:dyDescent="0.3">
      <c r="A15" s="301">
        <v>1</v>
      </c>
      <c r="B15" s="304"/>
      <c r="C15" s="305"/>
      <c r="D15" s="306"/>
      <c r="E15" s="307">
        <f>MAX($B$15:$D$15)-MIN($B$15:$D$15)</f>
        <v>0</v>
      </c>
      <c r="F15" s="304"/>
      <c r="G15" s="305"/>
      <c r="H15" s="306"/>
      <c r="I15" s="307">
        <f>MAX($F$15:$H$15)-MIN($F$15:$H$15)</f>
        <v>0</v>
      </c>
      <c r="J15" s="304"/>
      <c r="K15" s="305"/>
      <c r="L15" s="306"/>
      <c r="M15" s="307">
        <f>MAX($J$15:$L$15)-MIN($J$15:$L$15)</f>
        <v>0</v>
      </c>
    </row>
    <row r="16" spans="1:21" s="198" customFormat="1" ht="18" customHeight="1" x14ac:dyDescent="0.3">
      <c r="A16" s="302">
        <v>2</v>
      </c>
      <c r="B16" s="308"/>
      <c r="C16" s="309"/>
      <c r="D16" s="310"/>
      <c r="E16" s="311">
        <f>MAX($B$16:$D$16)-MIN($B$16:$D$16)</f>
        <v>0</v>
      </c>
      <c r="F16" s="308"/>
      <c r="G16" s="309"/>
      <c r="H16" s="310"/>
      <c r="I16" s="311">
        <f>MAX($F$16:$H$16)-MIN($F$16:$H$16)</f>
        <v>0</v>
      </c>
      <c r="J16" s="308"/>
      <c r="K16" s="309"/>
      <c r="L16" s="310"/>
      <c r="M16" s="311">
        <f>MAX($J$16:$L$16)-MIN($J$16:$L$16)</f>
        <v>0</v>
      </c>
    </row>
    <row r="17" spans="1:13" s="198" customFormat="1" ht="18" customHeight="1" x14ac:dyDescent="0.3">
      <c r="A17" s="302">
        <v>3</v>
      </c>
      <c r="B17" s="308"/>
      <c r="C17" s="309"/>
      <c r="D17" s="310"/>
      <c r="E17" s="311">
        <f>MAX($B$17:$D$17)-MIN($B$17:$D$17)</f>
        <v>0</v>
      </c>
      <c r="F17" s="308"/>
      <c r="G17" s="309"/>
      <c r="H17" s="310"/>
      <c r="I17" s="311">
        <f>MAX($F$17:$H$17)-MIN($F$17:$H$17)</f>
        <v>0</v>
      </c>
      <c r="J17" s="308"/>
      <c r="K17" s="309"/>
      <c r="L17" s="310"/>
      <c r="M17" s="311">
        <f>MAX($J$17:$L$17)-MIN($J$17:$L$17)</f>
        <v>0</v>
      </c>
    </row>
    <row r="18" spans="1:13" s="198" customFormat="1" ht="18" customHeight="1" x14ac:dyDescent="0.3">
      <c r="A18" s="302">
        <v>4</v>
      </c>
      <c r="B18" s="308"/>
      <c r="C18" s="309"/>
      <c r="D18" s="310"/>
      <c r="E18" s="311">
        <f>MAX($B$18:$D$18)-MIN($B$18:$D$18)</f>
        <v>0</v>
      </c>
      <c r="F18" s="308"/>
      <c r="G18" s="309"/>
      <c r="H18" s="310"/>
      <c r="I18" s="311">
        <f>MAX($F$18:$H$18)-MIN($F$18:$H$18)</f>
        <v>0</v>
      </c>
      <c r="J18" s="308"/>
      <c r="K18" s="309"/>
      <c r="L18" s="310"/>
      <c r="M18" s="311">
        <f>MAX($J$18:$L$18)-MIN($J$18:$L$18)</f>
        <v>0</v>
      </c>
    </row>
    <row r="19" spans="1:13" s="198" customFormat="1" ht="18" customHeight="1" x14ac:dyDescent="0.3">
      <c r="A19" s="302">
        <v>5</v>
      </c>
      <c r="B19" s="308"/>
      <c r="C19" s="309"/>
      <c r="D19" s="310"/>
      <c r="E19" s="311">
        <f>MAX($B$19:$D$19)-MIN($B$19:$D$19)</f>
        <v>0</v>
      </c>
      <c r="F19" s="308"/>
      <c r="G19" s="309"/>
      <c r="H19" s="310"/>
      <c r="I19" s="311">
        <f>MAX($F$19:$H$19)-MIN($F$19:$H$19)</f>
        <v>0</v>
      </c>
      <c r="J19" s="308"/>
      <c r="K19" s="309"/>
      <c r="L19" s="310"/>
      <c r="M19" s="311">
        <f>MAX($J$19:$L$19)-MIN($J$19:$L$19)</f>
        <v>0</v>
      </c>
    </row>
    <row r="20" spans="1:13" s="198" customFormat="1" ht="18" customHeight="1" x14ac:dyDescent="0.3">
      <c r="A20" s="302">
        <v>6</v>
      </c>
      <c r="B20" s="308"/>
      <c r="C20" s="309"/>
      <c r="D20" s="310"/>
      <c r="E20" s="311">
        <f>MAX($B$20:$D$20)-MIN($B$20:$D$20)</f>
        <v>0</v>
      </c>
      <c r="F20" s="308"/>
      <c r="G20" s="309"/>
      <c r="H20" s="310"/>
      <c r="I20" s="311">
        <f>MAX($F$20:$H$20)-MIN($F$20:$H$20)</f>
        <v>0</v>
      </c>
      <c r="J20" s="308"/>
      <c r="K20" s="309"/>
      <c r="L20" s="310"/>
      <c r="M20" s="311">
        <f>MAX($J$20:$L$20)-MIN($J$20:$L$20)</f>
        <v>0</v>
      </c>
    </row>
    <row r="21" spans="1:13" s="198" customFormat="1" ht="18" customHeight="1" x14ac:dyDescent="0.3">
      <c r="A21" s="302">
        <v>7</v>
      </c>
      <c r="B21" s="308"/>
      <c r="C21" s="309"/>
      <c r="D21" s="310"/>
      <c r="E21" s="311">
        <f>MAX($B$21:$D$21)-MIN($B$21:$D$21)</f>
        <v>0</v>
      </c>
      <c r="F21" s="308"/>
      <c r="G21" s="309"/>
      <c r="H21" s="310"/>
      <c r="I21" s="311">
        <f>MAX($F$21:$H$21)-MIN($F$21:$H$21)</f>
        <v>0</v>
      </c>
      <c r="J21" s="308"/>
      <c r="K21" s="309"/>
      <c r="L21" s="310"/>
      <c r="M21" s="311">
        <f>MAX($J$21:$L$21)-MIN($J$21:$L$21)</f>
        <v>0</v>
      </c>
    </row>
    <row r="22" spans="1:13" s="198" customFormat="1" ht="18" customHeight="1" x14ac:dyDescent="0.3">
      <c r="A22" s="302">
        <v>8</v>
      </c>
      <c r="B22" s="308"/>
      <c r="C22" s="309"/>
      <c r="D22" s="310"/>
      <c r="E22" s="311">
        <f>MAX($B$22:$D$22)-MIN($B$22:$D$22)</f>
        <v>0</v>
      </c>
      <c r="F22" s="308"/>
      <c r="G22" s="309"/>
      <c r="H22" s="310"/>
      <c r="I22" s="311">
        <f>MAX($F$22:$H$22)-MIN($F$22:$H$22)</f>
        <v>0</v>
      </c>
      <c r="J22" s="308"/>
      <c r="K22" s="309"/>
      <c r="L22" s="310"/>
      <c r="M22" s="311">
        <f>MAX($J$22:$L$22)-MIN($J$22:$L$22)</f>
        <v>0</v>
      </c>
    </row>
    <row r="23" spans="1:13" s="198" customFormat="1" ht="18" customHeight="1" x14ac:dyDescent="0.3">
      <c r="A23" s="302">
        <v>9</v>
      </c>
      <c r="B23" s="308"/>
      <c r="C23" s="309"/>
      <c r="D23" s="310"/>
      <c r="E23" s="311">
        <f>MAX($B$23:$D$23)-MIN($B$23:$D$23)</f>
        <v>0</v>
      </c>
      <c r="F23" s="308"/>
      <c r="G23" s="309"/>
      <c r="H23" s="310"/>
      <c r="I23" s="311">
        <f>MAX($F$23:$H$23)-MIN($F$23:$H$23)</f>
        <v>0</v>
      </c>
      <c r="J23" s="308"/>
      <c r="K23" s="309"/>
      <c r="L23" s="310"/>
      <c r="M23" s="311">
        <f>MAX($J$23:$L$23)-MIN($J$23:$L$23)</f>
        <v>0</v>
      </c>
    </row>
    <row r="24" spans="1:13" s="198" customFormat="1" ht="18" customHeight="1" thickBot="1" x14ac:dyDescent="0.35">
      <c r="A24" s="303">
        <v>10</v>
      </c>
      <c r="B24" s="312"/>
      <c r="C24" s="313"/>
      <c r="D24" s="314"/>
      <c r="E24" s="315">
        <f>MAX($B$24:$D$24)-MIN($B$24:$D$24)</f>
        <v>0</v>
      </c>
      <c r="F24" s="312"/>
      <c r="G24" s="313"/>
      <c r="H24" s="314"/>
      <c r="I24" s="315">
        <f>MAX($F$24:$H$24)-MIN($F$24:$H$24)</f>
        <v>0</v>
      </c>
      <c r="J24" s="312"/>
      <c r="K24" s="313"/>
      <c r="L24" s="314"/>
      <c r="M24" s="315">
        <f>MAX($J$24:$L$24)-MIN($J$24:$L$24)</f>
        <v>0</v>
      </c>
    </row>
    <row r="25" spans="1:13" s="198" customFormat="1" ht="20.100000000000001" customHeight="1" thickBot="1" x14ac:dyDescent="0.35">
      <c r="A25" s="858" t="s">
        <v>341</v>
      </c>
      <c r="B25" s="316">
        <f>SUM($B$15:$B$24)</f>
        <v>0</v>
      </c>
      <c r="C25" s="317">
        <f>SUM($C$15:$C$24)</f>
        <v>0</v>
      </c>
      <c r="D25" s="318">
        <f>SUM($D$15:$D$24)</f>
        <v>0</v>
      </c>
      <c r="E25" s="319">
        <f>SUM($E$15:$E$24)</f>
        <v>0</v>
      </c>
      <c r="F25" s="316">
        <f>SUM($F$15:$F$24)</f>
        <v>0</v>
      </c>
      <c r="G25" s="317">
        <f>SUM($G$15:$G$24)</f>
        <v>0</v>
      </c>
      <c r="H25" s="318">
        <f>SUM($H$15:$H$24)</f>
        <v>0</v>
      </c>
      <c r="I25" s="319">
        <f>SUM($I$15:$I$24)</f>
        <v>0</v>
      </c>
      <c r="J25" s="316">
        <f>SUM($J$15:$J$24)</f>
        <v>0</v>
      </c>
      <c r="K25" s="317">
        <f>SUM($K$15:$K$24)</f>
        <v>0</v>
      </c>
      <c r="L25" s="318">
        <f>SUM($L$15:$L$24)</f>
        <v>0</v>
      </c>
      <c r="M25" s="319">
        <f>SUM($M$15:$M$24)</f>
        <v>0</v>
      </c>
    </row>
    <row r="26" spans="1:13" s="198" customFormat="1" ht="20.100000000000001" customHeight="1" thickBot="1" x14ac:dyDescent="0.35">
      <c r="A26" s="859"/>
      <c r="B26" s="860" t="s">
        <v>342</v>
      </c>
      <c r="C26" s="861" t="str">
        <f>IF(ISERROR(AVERAGE($B$15:$D$24)),"",AVERAGE($B$15:$D$24))</f>
        <v/>
      </c>
      <c r="D26" s="860" t="s">
        <v>343</v>
      </c>
      <c r="E26" s="861">
        <f>AVERAGE($E$15:$E$24)</f>
        <v>0</v>
      </c>
      <c r="F26" s="860" t="s">
        <v>344</v>
      </c>
      <c r="G26" s="861" t="str">
        <f>IF(ISERROR(AVERAGE($F$15:$H$24)),"",AVERAGE($F$15:$H$24))</f>
        <v/>
      </c>
      <c r="H26" s="860" t="s">
        <v>345</v>
      </c>
      <c r="I26" s="861">
        <f>AVERAGE($I$15:$I$24)</f>
        <v>0</v>
      </c>
      <c r="J26" s="860" t="s">
        <v>346</v>
      </c>
      <c r="K26" s="861" t="str">
        <f>IF(ISERROR(AVERAGE($J$15:$L$24)),"",AVERAGE($J$15:$L$24))</f>
        <v/>
      </c>
      <c r="L26" s="862" t="s">
        <v>347</v>
      </c>
      <c r="M26" s="861">
        <f>AVERAGE($M$15:$M$24)</f>
        <v>0</v>
      </c>
    </row>
    <row r="27" spans="1:13" s="198" customFormat="1" ht="12" customHeight="1" thickBot="1" x14ac:dyDescent="0.35">
      <c r="A27" s="199"/>
      <c r="B27" s="147"/>
      <c r="C27" s="147"/>
      <c r="D27" s="147"/>
      <c r="E27" s="147"/>
      <c r="F27" s="200"/>
      <c r="G27" s="200"/>
      <c r="H27" s="200"/>
      <c r="I27" s="200"/>
      <c r="J27" s="200"/>
      <c r="K27" s="201"/>
      <c r="L27" s="147"/>
      <c r="M27" s="863"/>
    </row>
    <row r="28" spans="1:13" s="198" customFormat="1" ht="20.100000000000001" customHeight="1" thickBot="1" x14ac:dyDescent="0.45">
      <c r="A28" s="202" t="s">
        <v>348</v>
      </c>
      <c r="B28" s="203">
        <f>$E$26</f>
        <v>0</v>
      </c>
      <c r="C28" s="147"/>
      <c r="D28" s="864" t="s">
        <v>349</v>
      </c>
      <c r="E28" s="204" t="s">
        <v>350</v>
      </c>
      <c r="F28" s="147"/>
      <c r="G28" s="147"/>
      <c r="H28" s="205" t="s">
        <v>351</v>
      </c>
      <c r="I28" s="206"/>
      <c r="J28" s="147"/>
      <c r="K28" s="207"/>
      <c r="L28" s="208" t="s">
        <v>352</v>
      </c>
      <c r="M28" s="209">
        <f>IF(ISBLANK($K$8),MAX($C$26,$G$26),MAX($C$26,$G$26,$K$26))</f>
        <v>0</v>
      </c>
    </row>
    <row r="29" spans="1:13" s="198" customFormat="1" ht="20.100000000000001" customHeight="1" thickBot="1" x14ac:dyDescent="0.45">
      <c r="A29" s="210" t="s">
        <v>353</v>
      </c>
      <c r="B29" s="211">
        <f>$I$26</f>
        <v>0</v>
      </c>
      <c r="C29" s="147"/>
      <c r="D29" s="212">
        <v>2</v>
      </c>
      <c r="E29" s="213">
        <v>3.27</v>
      </c>
      <c r="F29" s="147"/>
      <c r="G29" s="147"/>
      <c r="H29" s="214" t="str">
        <f>CONCATENATE("(  ",ROUND($B$31,6)," ) x ( ",IF($C$39=$I$39,$E$29,IF($C$39=$J$39,$E$30,""))," ) =")</f>
        <v>(  0 ) x (  ) =</v>
      </c>
      <c r="I29" s="215" t="e">
        <f>IF($C$39=$I$39,$E$29,IF($C$39=$J$39,$E$30,""))*$B$31</f>
        <v>#VALUE!</v>
      </c>
      <c r="J29" s="147"/>
      <c r="K29" s="216"/>
      <c r="L29" s="217" t="s">
        <v>354</v>
      </c>
      <c r="M29" s="218">
        <f>IF(ISBLANK($K$8),MIN($C$26,$G$26),MIN($C$26,$G$26,$K$26))</f>
        <v>0</v>
      </c>
    </row>
    <row r="30" spans="1:13" s="198" customFormat="1" ht="20.100000000000001" customHeight="1" thickTop="1" thickBot="1" x14ac:dyDescent="0.45">
      <c r="A30" s="219" t="s">
        <v>355</v>
      </c>
      <c r="B30" s="220">
        <f>$M$26</f>
        <v>0</v>
      </c>
      <c r="C30" s="147"/>
      <c r="D30" s="221">
        <v>3</v>
      </c>
      <c r="E30" s="222">
        <v>2.58</v>
      </c>
      <c r="F30" s="147"/>
      <c r="G30" s="147"/>
      <c r="H30" s="147"/>
      <c r="I30" s="147"/>
      <c r="J30" s="147"/>
      <c r="K30" s="223"/>
      <c r="L30" s="224" t="s">
        <v>356</v>
      </c>
      <c r="M30" s="225">
        <f>$M$28-$M$29</f>
        <v>0</v>
      </c>
    </row>
    <row r="31" spans="1:13" s="198" customFormat="1" ht="20.100000000000001" customHeight="1" thickTop="1" thickBot="1" x14ac:dyDescent="0.35">
      <c r="A31" s="226" t="s">
        <v>357</v>
      </c>
      <c r="B31" s="227">
        <f>IF(ISBLANK($K$8),AVERAGE($B$28:$B$29),AVERAGE($B$28:$B$30))</f>
        <v>0</v>
      </c>
      <c r="C31" s="147"/>
      <c r="D31" s="228">
        <v>4</v>
      </c>
      <c r="E31" s="229">
        <v>2.2799999999999998</v>
      </c>
      <c r="F31" s="147"/>
      <c r="G31" s="214" t="s">
        <v>358</v>
      </c>
      <c r="H31" s="1171"/>
      <c r="I31" s="1171"/>
      <c r="J31" s="230" t="str">
        <f>IF(ISBLANK($H$31),"← No tolerance entered","")</f>
        <v>← No tolerance entered</v>
      </c>
      <c r="K31" s="147"/>
      <c r="L31" s="147"/>
      <c r="M31" s="865"/>
    </row>
    <row r="32" spans="1:13" s="198" customFormat="1" ht="9.9" customHeight="1" x14ac:dyDescent="0.3">
      <c r="A32" s="634"/>
      <c r="B32" s="111"/>
      <c r="C32" s="147"/>
      <c r="D32" s="147"/>
      <c r="E32" s="147"/>
      <c r="F32" s="147"/>
      <c r="G32" s="147"/>
      <c r="H32" s="147"/>
      <c r="I32" s="147"/>
      <c r="J32" s="147"/>
      <c r="K32" s="147"/>
      <c r="L32" s="147"/>
      <c r="M32" s="186"/>
    </row>
    <row r="33" spans="1:16" s="198" customFormat="1" ht="19.5" customHeight="1" x14ac:dyDescent="0.3">
      <c r="A33" s="231"/>
      <c r="B33" s="1172" t="s">
        <v>359</v>
      </c>
      <c r="C33" s="1173"/>
      <c r="D33" s="1173"/>
      <c r="E33" s="1173"/>
      <c r="F33" s="1173"/>
      <c r="G33" s="1173"/>
      <c r="H33" s="1173"/>
      <c r="I33" s="1173"/>
      <c r="J33" s="1173"/>
      <c r="K33" s="1173"/>
      <c r="L33" s="1173"/>
      <c r="M33" s="232"/>
    </row>
    <row r="34" spans="1:16" s="198" customFormat="1" ht="19.5" customHeight="1" x14ac:dyDescent="0.3">
      <c r="A34" s="233"/>
      <c r="B34" s="1174"/>
      <c r="C34" s="1174"/>
      <c r="D34" s="1174"/>
      <c r="E34" s="1174"/>
      <c r="F34" s="1174"/>
      <c r="G34" s="1174"/>
      <c r="H34" s="1174"/>
      <c r="I34" s="1174"/>
      <c r="J34" s="1174"/>
      <c r="K34" s="1174"/>
      <c r="L34" s="1174"/>
      <c r="M34" s="234"/>
    </row>
    <row r="35" spans="1:16" s="198" customFormat="1" ht="19.5" customHeight="1" x14ac:dyDescent="0.3">
      <c r="A35" s="235"/>
      <c r="B35" s="1175"/>
      <c r="C35" s="1175"/>
      <c r="D35" s="1175"/>
      <c r="E35" s="1175"/>
      <c r="F35" s="1175"/>
      <c r="G35" s="1175"/>
      <c r="H35" s="1175"/>
      <c r="I35" s="1175"/>
      <c r="J35" s="1175"/>
      <c r="K35" s="1175"/>
      <c r="L35" s="1175"/>
      <c r="M35" s="236"/>
    </row>
    <row r="36" spans="1:16" s="198" customFormat="1" ht="9" customHeight="1" x14ac:dyDescent="0.3">
      <c r="A36" s="237"/>
      <c r="B36" s="147"/>
      <c r="C36" s="147"/>
      <c r="D36" s="147"/>
      <c r="E36" s="147"/>
      <c r="F36" s="147"/>
      <c r="G36" s="147"/>
      <c r="H36" s="147"/>
      <c r="I36" s="147"/>
      <c r="J36" s="147"/>
      <c r="K36" s="147"/>
      <c r="L36" s="147"/>
      <c r="M36" s="186"/>
    </row>
    <row r="37" spans="1:16" s="198" customFormat="1" ht="18.899999999999999" customHeight="1" thickBot="1" x14ac:dyDescent="0.35">
      <c r="A37" s="237"/>
      <c r="B37" s="238" t="s">
        <v>360</v>
      </c>
      <c r="C37" s="239"/>
      <c r="D37" s="239"/>
      <c r="E37" s="239"/>
      <c r="F37" s="240"/>
      <c r="G37" s="241"/>
      <c r="H37" s="241"/>
      <c r="I37" s="241"/>
      <c r="J37" s="241"/>
      <c r="K37" s="241"/>
      <c r="L37" s="242"/>
      <c r="M37" s="186"/>
    </row>
    <row r="38" spans="1:16" s="198" customFormat="1" ht="18.899999999999999" customHeight="1" x14ac:dyDescent="0.3">
      <c r="A38" s="237"/>
      <c r="B38" s="243"/>
      <c r="C38" s="147"/>
      <c r="D38" s="147"/>
      <c r="E38" s="244"/>
      <c r="F38" s="245"/>
      <c r="G38" s="111"/>
      <c r="H38" s="246" t="s">
        <v>361</v>
      </c>
      <c r="I38" s="247">
        <v>2</v>
      </c>
      <c r="J38" s="248">
        <v>3</v>
      </c>
      <c r="K38" s="249">
        <v>4</v>
      </c>
      <c r="L38" s="146"/>
      <c r="M38" s="186"/>
      <c r="O38"/>
    </row>
    <row r="39" spans="1:16" s="198" customFormat="1" ht="20.100000000000001" customHeight="1" thickBot="1" x14ac:dyDescent="0.45">
      <c r="A39" s="237"/>
      <c r="B39" s="250" t="s">
        <v>362</v>
      </c>
      <c r="C39" s="1170" t="str">
        <f>IF(SUM($F$15:$H$24)=0,"At least 2 Trials are required",IF(SUM($J$15:$L$24)=0,$I$39,$J$39))</f>
        <v>At least 2 Trials are required</v>
      </c>
      <c r="D39" s="1170"/>
      <c r="E39" s="1170"/>
      <c r="F39" s="147"/>
      <c r="G39" s="111"/>
      <c r="H39" s="251" t="s">
        <v>363</v>
      </c>
      <c r="I39" s="252">
        <v>4.5599999999999996</v>
      </c>
      <c r="J39" s="253">
        <v>3.05</v>
      </c>
      <c r="K39" s="229">
        <v>2.5</v>
      </c>
      <c r="L39" s="146"/>
      <c r="M39" s="186"/>
    </row>
    <row r="40" spans="1:16" s="198" customFormat="1" ht="18.899999999999999" customHeight="1" x14ac:dyDescent="0.4">
      <c r="A40" s="237"/>
      <c r="B40" s="250" t="s">
        <v>364</v>
      </c>
      <c r="C40" s="147" t="s">
        <v>365</v>
      </c>
      <c r="D40" s="244"/>
      <c r="E40" s="111"/>
      <c r="F40" s="147"/>
      <c r="G40" s="254"/>
      <c r="H40" s="111"/>
      <c r="I40" s="214"/>
      <c r="J40" s="147"/>
      <c r="K40" s="111"/>
      <c r="L40" s="146"/>
      <c r="M40" s="186"/>
      <c r="O40"/>
    </row>
    <row r="41" spans="1:16" s="198" customFormat="1" ht="18.899999999999999" customHeight="1" x14ac:dyDescent="0.3">
      <c r="A41" s="237"/>
      <c r="B41" s="250"/>
      <c r="C41" s="147"/>
      <c r="D41" s="244"/>
      <c r="E41" s="111"/>
      <c r="F41" s="230"/>
      <c r="G41" s="147"/>
      <c r="H41" s="111"/>
      <c r="I41" s="214"/>
      <c r="J41" s="147"/>
      <c r="K41" s="111"/>
      <c r="L41" s="146"/>
      <c r="M41" s="186"/>
    </row>
    <row r="42" spans="1:16" s="198" customFormat="1" ht="18.899999999999999" customHeight="1" x14ac:dyDescent="0.3">
      <c r="A42" s="237"/>
      <c r="B42" s="265" t="s">
        <v>364</v>
      </c>
      <c r="C42" s="255" t="str">
        <f>IF($C$39="At least 2 Trials are required","N/A",$B$31*$C$39)</f>
        <v>N/A</v>
      </c>
      <c r="D42" s="244"/>
      <c r="E42" s="1185" t="s">
        <v>366</v>
      </c>
      <c r="F42" s="1186"/>
      <c r="G42" s="255" t="str">
        <f>IF($C$42="N/A","N/A",$C$42/5.15)</f>
        <v>N/A</v>
      </c>
      <c r="H42" s="111"/>
      <c r="I42" s="265" t="s">
        <v>367</v>
      </c>
      <c r="J42" s="1187" t="str">
        <f>IF($C$42="N/A","N/A",$C$42/$H$31)</f>
        <v>N/A</v>
      </c>
      <c r="K42" s="1188"/>
      <c r="L42" s="146"/>
      <c r="M42" s="186"/>
      <c r="O42"/>
    </row>
    <row r="43" spans="1:16" s="198" customFormat="1" ht="9.9" customHeight="1" x14ac:dyDescent="0.3">
      <c r="A43" s="237"/>
      <c r="B43" s="250"/>
      <c r="C43" s="256"/>
      <c r="D43" s="244"/>
      <c r="E43" s="111"/>
      <c r="F43" s="214"/>
      <c r="G43" s="256"/>
      <c r="H43" s="111"/>
      <c r="I43" s="214"/>
      <c r="J43" s="257"/>
      <c r="K43" s="111"/>
      <c r="L43" s="146"/>
      <c r="M43" s="186"/>
    </row>
    <row r="44" spans="1:16" s="198" customFormat="1" ht="18.899999999999999" customHeight="1" x14ac:dyDescent="0.3">
      <c r="A44" s="237"/>
      <c r="B44" s="238" t="s">
        <v>368</v>
      </c>
      <c r="C44" s="239"/>
      <c r="D44" s="239"/>
      <c r="E44" s="239"/>
      <c r="F44" s="241"/>
      <c r="G44" s="241"/>
      <c r="H44" s="241"/>
      <c r="I44" s="241"/>
      <c r="J44" s="241"/>
      <c r="K44" s="241"/>
      <c r="L44" s="242"/>
      <c r="M44" s="186"/>
    </row>
    <row r="45" spans="1:16" s="198" customFormat="1" ht="3.9" customHeight="1" thickBot="1" x14ac:dyDescent="0.35">
      <c r="A45" s="237"/>
      <c r="B45" s="258"/>
      <c r="C45" s="259"/>
      <c r="D45" s="259"/>
      <c r="E45" s="259"/>
      <c r="F45" s="147"/>
      <c r="G45" s="147"/>
      <c r="H45" s="147"/>
      <c r="I45" s="147"/>
      <c r="J45" s="147"/>
      <c r="K45" s="147"/>
      <c r="L45" s="146"/>
      <c r="M45" s="186"/>
    </row>
    <row r="46" spans="1:16" s="198" customFormat="1" ht="18.899999999999999" customHeight="1" x14ac:dyDescent="0.3">
      <c r="A46" s="237"/>
      <c r="B46" s="243"/>
      <c r="C46" s="260" t="s">
        <v>369</v>
      </c>
      <c r="D46" s="147"/>
      <c r="E46" s="214"/>
      <c r="F46" s="147"/>
      <c r="G46" s="111"/>
      <c r="H46" s="261" t="s">
        <v>370</v>
      </c>
      <c r="I46" s="247">
        <v>2</v>
      </c>
      <c r="J46" s="248">
        <v>3</v>
      </c>
      <c r="K46" s="249">
        <v>4</v>
      </c>
      <c r="L46" s="146"/>
      <c r="M46" s="186"/>
    </row>
    <row r="47" spans="1:16" s="198" customFormat="1" ht="20.100000000000001" customHeight="1" thickBot="1" x14ac:dyDescent="0.45">
      <c r="A47" s="237"/>
      <c r="B47" s="243"/>
      <c r="C47" s="260" t="s">
        <v>371</v>
      </c>
      <c r="D47" s="147"/>
      <c r="E47" s="214"/>
      <c r="F47" s="214"/>
      <c r="G47" s="111"/>
      <c r="H47" s="251" t="s">
        <v>372</v>
      </c>
      <c r="I47" s="252">
        <v>3.65</v>
      </c>
      <c r="J47" s="262">
        <v>2.7</v>
      </c>
      <c r="K47" s="229">
        <v>2.2999999999999998</v>
      </c>
      <c r="L47" s="146"/>
      <c r="M47" s="186"/>
      <c r="P47"/>
    </row>
    <row r="48" spans="1:16" s="198" customFormat="1" ht="18" customHeight="1" x14ac:dyDescent="0.3">
      <c r="A48" s="237"/>
      <c r="B48" s="1189"/>
      <c r="C48" s="1190"/>
      <c r="D48" s="1190"/>
      <c r="E48" s="1190"/>
      <c r="F48" s="1190"/>
      <c r="G48" s="260"/>
      <c r="H48" s="147"/>
      <c r="I48" s="214"/>
      <c r="J48" s="263"/>
      <c r="K48" s="263"/>
      <c r="L48" s="146"/>
      <c r="M48" s="186"/>
    </row>
    <row r="49" spans="1:15" s="198" customFormat="1" ht="30" customHeight="1" x14ac:dyDescent="0.3">
      <c r="A49" s="237"/>
      <c r="B49" s="264"/>
      <c r="C49" s="111"/>
      <c r="D49" s="147"/>
      <c r="E49" s="147"/>
      <c r="F49" s="214"/>
      <c r="G49" s="260"/>
      <c r="H49" s="147"/>
      <c r="I49"/>
      <c r="J49" s="263"/>
      <c r="K49" s="263"/>
      <c r="L49" s="146"/>
      <c r="M49" s="186"/>
    </row>
    <row r="50" spans="1:15" s="198" customFormat="1" ht="18.899999999999999" customHeight="1" x14ac:dyDescent="0.4">
      <c r="A50" s="237"/>
      <c r="B50" s="250" t="s">
        <v>373</v>
      </c>
      <c r="C50" s="1170" t="str">
        <f>IF(ISBLANK($K$7),"At least 2 Operators are required",IF(ISBLANK($K$8),$I$47,$J$47))</f>
        <v>At least 2 Operators are required</v>
      </c>
      <c r="D50" s="1170"/>
      <c r="E50" s="1170"/>
      <c r="F50" s="205"/>
      <c r="G50" s="214"/>
      <c r="H50" s="111"/>
      <c r="I50" s="214"/>
      <c r="J50" s="230"/>
      <c r="K50" s="147"/>
      <c r="L50" s="146"/>
      <c r="M50" s="186"/>
    </row>
    <row r="51" spans="1:15" s="198" customFormat="1" ht="5.0999999999999996" customHeight="1" x14ac:dyDescent="0.3">
      <c r="A51" s="237"/>
      <c r="B51" s="250"/>
      <c r="C51" s="826"/>
      <c r="D51" s="111"/>
      <c r="E51" s="111"/>
      <c r="F51" s="230"/>
      <c r="G51" s="147"/>
      <c r="H51" s="111"/>
      <c r="I51" s="214"/>
      <c r="J51" s="230"/>
      <c r="K51" s="147"/>
      <c r="L51" s="146"/>
      <c r="M51" s="186"/>
    </row>
    <row r="52" spans="1:15" s="198" customFormat="1" ht="18.899999999999999" customHeight="1" x14ac:dyDescent="0.3">
      <c r="A52" s="237"/>
      <c r="B52" s="265" t="s">
        <v>374</v>
      </c>
      <c r="C52" s="255" t="str">
        <f>IF($C$50="At least 2 Operators are required","N/A",SQRT(ABS(($M$30*$C$50)^2-($C$42^2/(10*(IF(ISBLANK($K$8),2,3)))))))</f>
        <v>N/A</v>
      </c>
      <c r="D52" s="111"/>
      <c r="E52" s="1186" t="s">
        <v>375</v>
      </c>
      <c r="F52" s="1193"/>
      <c r="G52" s="255" t="str">
        <f>IF($C$52="N/A","N/A",$C$52/5.15)</f>
        <v>N/A</v>
      </c>
      <c r="H52" s="111"/>
      <c r="I52" s="265" t="s">
        <v>376</v>
      </c>
      <c r="J52" s="1187" t="str">
        <f>IF($C$52="N/A","N/A",$C$52/$H$31)</f>
        <v>N/A</v>
      </c>
      <c r="K52" s="1188"/>
      <c r="L52" s="146"/>
      <c r="M52" s="186"/>
    </row>
    <row r="53" spans="1:15" s="198" customFormat="1" ht="9.9" customHeight="1" thickBot="1" x14ac:dyDescent="0.35">
      <c r="A53" s="237"/>
      <c r="B53" s="250"/>
      <c r="C53" s="256"/>
      <c r="D53" s="111"/>
      <c r="E53" s="111"/>
      <c r="F53" s="214"/>
      <c r="G53" s="256"/>
      <c r="H53" s="111"/>
      <c r="I53" s="214"/>
      <c r="J53" s="257"/>
      <c r="K53" s="263"/>
      <c r="L53" s="146"/>
      <c r="M53" s="186"/>
    </row>
    <row r="54" spans="1:15" s="198" customFormat="1" ht="18.899999999999999" customHeight="1" thickTop="1" x14ac:dyDescent="0.3">
      <c r="A54" s="237"/>
      <c r="B54" s="266" t="s">
        <v>377</v>
      </c>
      <c r="C54" s="267"/>
      <c r="D54" s="267"/>
      <c r="E54" s="267"/>
      <c r="F54" s="268"/>
      <c r="G54" s="269"/>
      <c r="H54" s="270"/>
      <c r="I54" s="268"/>
      <c r="J54" s="271"/>
      <c r="K54" s="271"/>
      <c r="L54" s="272"/>
      <c r="M54" s="186"/>
      <c r="O54"/>
    </row>
    <row r="55" spans="1:15" s="198" customFormat="1" ht="9" customHeight="1" x14ac:dyDescent="0.3">
      <c r="A55" s="237"/>
      <c r="B55" s="273"/>
      <c r="C55" s="259"/>
      <c r="D55" s="259"/>
      <c r="E55" s="259"/>
      <c r="F55" s="214"/>
      <c r="G55" s="260"/>
      <c r="H55" s="147"/>
      <c r="I55" s="214"/>
      <c r="J55" s="263"/>
      <c r="K55" s="263"/>
      <c r="L55" s="274"/>
      <c r="M55" s="186"/>
    </row>
    <row r="56" spans="1:15" s="198" customFormat="1" ht="21.9" customHeight="1" x14ac:dyDescent="0.3">
      <c r="A56" s="237"/>
      <c r="B56" s="275" t="s">
        <v>378</v>
      </c>
      <c r="C56" s="230" t="s">
        <v>379</v>
      </c>
      <c r="D56" s="147"/>
      <c r="E56" s="147"/>
      <c r="F56" s="147"/>
      <c r="G56" s="214"/>
      <c r="H56" s="147"/>
      <c r="I56" s="214"/>
      <c r="J56" s="147"/>
      <c r="K56" s="147"/>
      <c r="L56" s="274"/>
      <c r="M56" s="186"/>
      <c r="O56"/>
    </row>
    <row r="57" spans="1:15" s="198" customFormat="1" ht="9.9" customHeight="1" thickBot="1" x14ac:dyDescent="0.35">
      <c r="A57" s="237"/>
      <c r="B57" s="276"/>
      <c r="C57" s="111"/>
      <c r="D57" s="111"/>
      <c r="E57" s="147"/>
      <c r="F57" s="230"/>
      <c r="G57" s="147"/>
      <c r="H57" s="147"/>
      <c r="I57" s="214"/>
      <c r="J57" s="147"/>
      <c r="K57" s="147"/>
      <c r="L57" s="274"/>
      <c r="M57" s="186"/>
    </row>
    <row r="58" spans="1:15" s="198" customFormat="1" ht="21" customHeight="1" thickTop="1" thickBot="1" x14ac:dyDescent="0.35">
      <c r="A58" s="237"/>
      <c r="B58" s="320" t="s">
        <v>378</v>
      </c>
      <c r="C58" s="255" t="str">
        <f>IF($C$52="N/A","N/A",SQRT($C$42^2+$C$52^2))</f>
        <v>N/A</v>
      </c>
      <c r="D58" s="147"/>
      <c r="E58" s="1186" t="s">
        <v>380</v>
      </c>
      <c r="F58" s="1193"/>
      <c r="G58" s="255" t="str">
        <f>IF($C$58="N/A","N/A",$C$58/5.15)</f>
        <v>N/A</v>
      </c>
      <c r="H58" s="147"/>
      <c r="I58" s="277" t="s">
        <v>381</v>
      </c>
      <c r="J58" s="278" t="str">
        <f>IF($C$58="N/A","N/A",IF($H$31&gt;0,($C$58/$H$31),"Enter Tolerance in cell H46"))</f>
        <v>N/A</v>
      </c>
      <c r="K58"/>
      <c r="L58" s="274"/>
      <c r="M58" s="186"/>
    </row>
    <row r="59" spans="1:15" s="198" customFormat="1" ht="18.899999999999999" customHeight="1" thickTop="1" x14ac:dyDescent="0.3">
      <c r="A59" s="237"/>
      <c r="B59" s="279"/>
      <c r="C59" s="1192" t="str">
        <f>IF(ISBLANK($C$7),"Unit of Measurement is Required in C11",$C$7)</f>
        <v>Unit of Measurement is Required in C11</v>
      </c>
      <c r="D59" s="1192"/>
      <c r="E59" s="1192"/>
      <c r="F59" s="214"/>
      <c r="G59" s="256"/>
      <c r="H59" s="147"/>
      <c r="I59" s="214"/>
      <c r="J59" s="1194" t="str">
        <f>IF($J$58="N/A","No data entered",IF($J$58&lt;10%,"Meets MSA Target",IF(J58&lt;=20%,"MSA is Acceptable",IF($J$58&lt;=30%,"MSA is Marginal",IF(J58&gt;30%,"MSA is UNACCEPTABLE")))))</f>
        <v>No data entered</v>
      </c>
      <c r="K59" s="1194"/>
      <c r="L59" s="1195"/>
      <c r="M59" s="186"/>
    </row>
    <row r="60" spans="1:15" s="198" customFormat="1" ht="9.9" customHeight="1" thickBot="1" x14ac:dyDescent="0.35">
      <c r="A60" s="237"/>
      <c r="B60" s="280"/>
      <c r="C60" s="150"/>
      <c r="D60" s="150"/>
      <c r="E60" s="150"/>
      <c r="F60" s="150"/>
      <c r="G60" s="150"/>
      <c r="H60" s="150"/>
      <c r="I60" s="150"/>
      <c r="J60" s="1196"/>
      <c r="K60" s="1196"/>
      <c r="L60" s="1197"/>
      <c r="M60" s="186"/>
    </row>
    <row r="61" spans="1:15" s="198" customFormat="1" ht="9" customHeight="1" thickTop="1" thickBot="1" x14ac:dyDescent="0.35">
      <c r="A61" s="237"/>
      <c r="B61" s="147"/>
      <c r="C61" s="147"/>
      <c r="D61" s="147"/>
      <c r="E61" s="147"/>
      <c r="F61" s="147"/>
      <c r="G61" s="147"/>
      <c r="H61" s="147"/>
      <c r="I61" s="147"/>
      <c r="J61" s="147"/>
      <c r="K61" s="147"/>
      <c r="L61" s="147"/>
      <c r="M61" s="186"/>
    </row>
    <row r="62" spans="1:15" ht="18" customHeight="1" x14ac:dyDescent="0.3">
      <c r="A62" s="866" t="s">
        <v>382</v>
      </c>
      <c r="B62" s="1159" t="s">
        <v>383</v>
      </c>
      <c r="C62" s="1160"/>
      <c r="D62" s="1160"/>
      <c r="E62" s="1160"/>
      <c r="F62" s="1160"/>
      <c r="G62" s="1160"/>
      <c r="H62" s="1160"/>
      <c r="I62" s="1160"/>
      <c r="J62" s="1160"/>
      <c r="K62" s="1160"/>
      <c r="L62" s="1160"/>
      <c r="M62" s="867"/>
    </row>
    <row r="63" spans="1:15" ht="18" customHeight="1" x14ac:dyDescent="0.3">
      <c r="A63" s="281"/>
      <c r="B63" s="1161"/>
      <c r="C63" s="1161"/>
      <c r="D63" s="1161"/>
      <c r="E63" s="1161"/>
      <c r="F63" s="1161"/>
      <c r="G63" s="1161"/>
      <c r="H63" s="1161"/>
      <c r="I63" s="1161"/>
      <c r="J63" s="1161"/>
      <c r="K63" s="1161"/>
      <c r="L63" s="1161"/>
      <c r="M63" s="282"/>
    </row>
    <row r="64" spans="1:15" ht="18" customHeight="1" thickBot="1" x14ac:dyDescent="0.35">
      <c r="A64" s="283"/>
      <c r="B64" s="1162"/>
      <c r="C64" s="1162"/>
      <c r="D64" s="1162"/>
      <c r="E64" s="1162"/>
      <c r="F64" s="1162"/>
      <c r="G64" s="1162"/>
      <c r="H64" s="1162"/>
      <c r="I64" s="1162"/>
      <c r="J64" s="1162"/>
      <c r="K64" s="1162"/>
      <c r="L64" s="1162"/>
      <c r="M64" s="284"/>
    </row>
  </sheetData>
  <mergeCells count="54">
    <mergeCell ref="J13:M13"/>
    <mergeCell ref="I8:J8"/>
    <mergeCell ref="K8:M8"/>
    <mergeCell ref="H9:I9"/>
    <mergeCell ref="C59:E59"/>
    <mergeCell ref="E58:F58"/>
    <mergeCell ref="J59:L60"/>
    <mergeCell ref="E52:F52"/>
    <mergeCell ref="J52:K52"/>
    <mergeCell ref="C50:E50"/>
    <mergeCell ref="J9:M9"/>
    <mergeCell ref="H10:I10"/>
    <mergeCell ref="J10:M10"/>
    <mergeCell ref="B62:L64"/>
    <mergeCell ref="A1:M1"/>
    <mergeCell ref="A9:F9"/>
    <mergeCell ref="A10:F10"/>
    <mergeCell ref="A11:F11"/>
    <mergeCell ref="C39:E39"/>
    <mergeCell ref="H31:I31"/>
    <mergeCell ref="B33:L35"/>
    <mergeCell ref="H11:I11"/>
    <mergeCell ref="J11:M11"/>
    <mergeCell ref="A12:M12"/>
    <mergeCell ref="B13:E13"/>
    <mergeCell ref="F13:I13"/>
    <mergeCell ref="E42:F42"/>
    <mergeCell ref="J42:K42"/>
    <mergeCell ref="B48:F48"/>
    <mergeCell ref="C6:D6"/>
    <mergeCell ref="E6:F6"/>
    <mergeCell ref="G6:H6"/>
    <mergeCell ref="I6:J6"/>
    <mergeCell ref="A7:B7"/>
    <mergeCell ref="C7:D7"/>
    <mergeCell ref="E7:F7"/>
    <mergeCell ref="G7:H7"/>
    <mergeCell ref="I7:J7"/>
    <mergeCell ref="A2:B2"/>
    <mergeCell ref="C2:H2"/>
    <mergeCell ref="I2:J2"/>
    <mergeCell ref="K2:M2"/>
    <mergeCell ref="K7:M7"/>
    <mergeCell ref="K6:M6"/>
    <mergeCell ref="K3:M3"/>
    <mergeCell ref="A4:B4"/>
    <mergeCell ref="C4:E4"/>
    <mergeCell ref="G4:H4"/>
    <mergeCell ref="A5:B5"/>
    <mergeCell ref="C5:H5"/>
    <mergeCell ref="A3:B3"/>
    <mergeCell ref="C3:H3"/>
    <mergeCell ref="I3:J3"/>
    <mergeCell ref="A6:B6"/>
  </mergeCells>
  <conditionalFormatting sqref="B13:E13">
    <cfRule type="cellIs" dxfId="226" priority="24" stopIfTrue="1" operator="equal">
      <formula>"Operator #1's Name is Required"</formula>
    </cfRule>
    <cfRule type="cellIs" dxfId="225" priority="25" stopIfTrue="1" operator="notEqual">
      <formula>"Operator #1's Name is Required"</formula>
    </cfRule>
  </conditionalFormatting>
  <conditionalFormatting sqref="F13:I13">
    <cfRule type="cellIs" dxfId="224" priority="22" stopIfTrue="1" operator="equal">
      <formula>"Operator #2's Name is Required"</formula>
    </cfRule>
    <cfRule type="cellIs" dxfId="223" priority="23" stopIfTrue="1" operator="notEqual">
      <formula>"Operator #2's Name is Required"</formula>
    </cfRule>
  </conditionalFormatting>
  <conditionalFormatting sqref="J13:M13">
    <cfRule type="cellIs" dxfId="222" priority="20" stopIfTrue="1" operator="equal">
      <formula>"Operator #3's Name is Required"</formula>
    </cfRule>
    <cfRule type="cellIs" dxfId="221" priority="21" stopIfTrue="1" operator="notEqual">
      <formula>"Operator #3's Name is Required"</formula>
    </cfRule>
  </conditionalFormatting>
  <conditionalFormatting sqref="C50:C51">
    <cfRule type="cellIs" dxfId="220" priority="18" stopIfTrue="1" operator="equal">
      <formula>"At least 2 Operators are required"</formula>
    </cfRule>
    <cfRule type="cellIs" dxfId="219" priority="19" stopIfTrue="1" operator="notEqual">
      <formula>"At least 2 Operators are required"</formula>
    </cfRule>
  </conditionalFormatting>
  <conditionalFormatting sqref="C59">
    <cfRule type="cellIs" dxfId="218" priority="16" stopIfTrue="1" operator="equal">
      <formula>"Unit of Measurement is Required in C17"</formula>
    </cfRule>
    <cfRule type="cellIs" dxfId="217" priority="17" stopIfTrue="1" operator="notEqual">
      <formula>"Unit of Measurement is Required in C17"</formula>
    </cfRule>
  </conditionalFormatting>
  <conditionalFormatting sqref="H31:I31">
    <cfRule type="cellIs" dxfId="216" priority="15" stopIfTrue="1" operator="equal">
      <formula>""</formula>
    </cfRule>
  </conditionalFormatting>
  <conditionalFormatting sqref="J59">
    <cfRule type="cellIs" dxfId="215" priority="13" stopIfTrue="1" operator="equal">
      <formula>"No data entered"</formula>
    </cfRule>
    <cfRule type="cellIs" dxfId="214" priority="14" stopIfTrue="1" operator="equal">
      <formula>"MSA is UNACCEPTABLE."</formula>
    </cfRule>
  </conditionalFormatting>
  <conditionalFormatting sqref="C52 C58 C42 G42 G52 G58 J42:K42 J52:K52">
    <cfRule type="cellIs" dxfId="213" priority="12" stopIfTrue="1" operator="equal">
      <formula>"N/A"</formula>
    </cfRule>
  </conditionalFormatting>
  <conditionalFormatting sqref="J58">
    <cfRule type="cellIs" dxfId="212" priority="8" stopIfTrue="1" operator="lessThan">
      <formula>0.1</formula>
    </cfRule>
    <cfRule type="cellIs" dxfId="211" priority="9" stopIfTrue="1" operator="lessThanOrEqual">
      <formula>0.2</formula>
    </cfRule>
    <cfRule type="cellIs" dxfId="210" priority="10" stopIfTrue="1" operator="lessThanOrEqual">
      <formula>0.3</formula>
    </cfRule>
    <cfRule type="cellIs" dxfId="209" priority="11" stopIfTrue="1" operator="greaterThan">
      <formula>0.3</formula>
    </cfRule>
  </conditionalFormatting>
  <conditionalFormatting sqref="C39">
    <cfRule type="cellIs" dxfId="208" priority="7" stopIfTrue="1" operator="equal">
      <formula>"At least 2 Trials are required"</formula>
    </cfRule>
  </conditionalFormatting>
  <conditionalFormatting sqref="G11">
    <cfRule type="cellIs" dxfId="207" priority="6" stopIfTrue="1" operator="equal">
      <formula>"No"</formula>
    </cfRule>
  </conditionalFormatting>
  <conditionalFormatting sqref="G9:G10">
    <cfRule type="cellIs" dxfId="206" priority="5" stopIfTrue="1" operator="equal">
      <formula>"No"</formula>
    </cfRule>
  </conditionalFormatting>
  <conditionalFormatting sqref="J31">
    <cfRule type="cellIs" dxfId="205" priority="4" stopIfTrue="1" operator="equal">
      <formula>"← No tolerance entered"</formula>
    </cfRule>
  </conditionalFormatting>
  <conditionalFormatting sqref="J58">
    <cfRule type="cellIs" dxfId="204" priority="2" stopIfTrue="1" operator="equal">
      <formula>"N/A"</formula>
    </cfRule>
    <cfRule type="cellIs" dxfId="203" priority="3" stopIfTrue="1" operator="greaterThan">
      <formula>0.3</formula>
    </cfRule>
  </conditionalFormatting>
  <conditionalFormatting sqref="E15:E24 I15:I24 M15:M24">
    <cfRule type="cellIs" dxfId="202" priority="1" stopIfTrue="1" operator="greaterThan">
      <formula>$I$29</formula>
    </cfRule>
  </conditionalFormatting>
  <dataValidations count="1">
    <dataValidation type="list" showInputMessage="1" showErrorMessage="1" sqref="WVO982854 JC9:JC11 SY9:SY11 ACU9:ACU11 AMQ9:AMQ11 AWM9:AWM11 BGI9:BGI11 BQE9:BQE11 CAA9:CAA11 CJW9:CJW11 CTS9:CTS11 DDO9:DDO11 DNK9:DNK11 DXG9:DXG11 EHC9:EHC11 EQY9:EQY11 FAU9:FAU11 FKQ9:FKQ11 FUM9:FUM11 GEI9:GEI11 GOE9:GOE11 GYA9:GYA11 HHW9:HHW11 HRS9:HRS11 IBO9:IBO11 ILK9:ILK11 IVG9:IVG11 JFC9:JFC11 JOY9:JOY11 JYU9:JYU11 KIQ9:KIQ11 KSM9:KSM11 LCI9:LCI11 LME9:LME11 LWA9:LWA11 MFW9:MFW11 MPS9:MPS11 MZO9:MZO11 NJK9:NJK11 NTG9:NTG11 ODC9:ODC11 OMY9:OMY11 OWU9:OWU11 PGQ9:PGQ11 PQM9:PQM11 QAI9:QAI11 QKE9:QKE11 QUA9:QUA11 RDW9:RDW11 RNS9:RNS11 RXO9:RXO11 SHK9:SHK11 SRG9:SRG11 TBC9:TBC11 TKY9:TKY11 TUU9:TUU11 UEQ9:UEQ11 UOM9:UOM11 UYI9:UYI11 VIE9:VIE11 VSA9:VSA11 WBW9:WBW11 WLS9:WLS11 WVO9:WVO11 G65348 JC65348 SY65348 ACU65348 AMQ65348 AWM65348 BGI65348 BQE65348 CAA65348 CJW65348 CTS65348 DDO65348 DNK65348 DXG65348 EHC65348 EQY65348 FAU65348 FKQ65348 FUM65348 GEI65348 GOE65348 GYA65348 HHW65348 HRS65348 IBO65348 ILK65348 IVG65348 JFC65348 JOY65348 JYU65348 KIQ65348 KSM65348 LCI65348 LME65348 LWA65348 MFW65348 MPS65348 MZO65348 NJK65348 NTG65348 ODC65348 OMY65348 OWU65348 PGQ65348 PQM65348 QAI65348 QKE65348 QUA65348 RDW65348 RNS65348 RXO65348 SHK65348 SRG65348 TBC65348 TKY65348 TUU65348 UEQ65348 UOM65348 UYI65348 VIE65348 VSA65348 WBW65348 WLS65348 WVO65348 G130884 JC130884 SY130884 ACU130884 AMQ130884 AWM130884 BGI130884 BQE130884 CAA130884 CJW130884 CTS130884 DDO130884 DNK130884 DXG130884 EHC130884 EQY130884 FAU130884 FKQ130884 FUM130884 GEI130884 GOE130884 GYA130884 HHW130884 HRS130884 IBO130884 ILK130884 IVG130884 JFC130884 JOY130884 JYU130884 KIQ130884 KSM130884 LCI130884 LME130884 LWA130884 MFW130884 MPS130884 MZO130884 NJK130884 NTG130884 ODC130884 OMY130884 OWU130884 PGQ130884 PQM130884 QAI130884 QKE130884 QUA130884 RDW130884 RNS130884 RXO130884 SHK130884 SRG130884 TBC130884 TKY130884 TUU130884 UEQ130884 UOM130884 UYI130884 VIE130884 VSA130884 WBW130884 WLS130884 WVO130884 G196420 JC196420 SY196420 ACU196420 AMQ196420 AWM196420 BGI196420 BQE196420 CAA196420 CJW196420 CTS196420 DDO196420 DNK196420 DXG196420 EHC196420 EQY196420 FAU196420 FKQ196420 FUM196420 GEI196420 GOE196420 GYA196420 HHW196420 HRS196420 IBO196420 ILK196420 IVG196420 JFC196420 JOY196420 JYU196420 KIQ196420 KSM196420 LCI196420 LME196420 LWA196420 MFW196420 MPS196420 MZO196420 NJK196420 NTG196420 ODC196420 OMY196420 OWU196420 PGQ196420 PQM196420 QAI196420 QKE196420 QUA196420 RDW196420 RNS196420 RXO196420 SHK196420 SRG196420 TBC196420 TKY196420 TUU196420 UEQ196420 UOM196420 UYI196420 VIE196420 VSA196420 WBW196420 WLS196420 WVO196420 G261956 JC261956 SY261956 ACU261956 AMQ261956 AWM261956 BGI261956 BQE261956 CAA261956 CJW261956 CTS261956 DDO261956 DNK261956 DXG261956 EHC261956 EQY261956 FAU261956 FKQ261956 FUM261956 GEI261956 GOE261956 GYA261956 HHW261956 HRS261956 IBO261956 ILK261956 IVG261956 JFC261956 JOY261956 JYU261956 KIQ261956 KSM261956 LCI261956 LME261956 LWA261956 MFW261956 MPS261956 MZO261956 NJK261956 NTG261956 ODC261956 OMY261956 OWU261956 PGQ261956 PQM261956 QAI261956 QKE261956 QUA261956 RDW261956 RNS261956 RXO261956 SHK261956 SRG261956 TBC261956 TKY261956 TUU261956 UEQ261956 UOM261956 UYI261956 VIE261956 VSA261956 WBW261956 WLS261956 WVO261956 G327492 JC327492 SY327492 ACU327492 AMQ327492 AWM327492 BGI327492 BQE327492 CAA327492 CJW327492 CTS327492 DDO327492 DNK327492 DXG327492 EHC327492 EQY327492 FAU327492 FKQ327492 FUM327492 GEI327492 GOE327492 GYA327492 HHW327492 HRS327492 IBO327492 ILK327492 IVG327492 JFC327492 JOY327492 JYU327492 KIQ327492 KSM327492 LCI327492 LME327492 LWA327492 MFW327492 MPS327492 MZO327492 NJK327492 NTG327492 ODC327492 OMY327492 OWU327492 PGQ327492 PQM327492 QAI327492 QKE327492 QUA327492 RDW327492 RNS327492 RXO327492 SHK327492 SRG327492 TBC327492 TKY327492 TUU327492 UEQ327492 UOM327492 UYI327492 VIE327492 VSA327492 WBW327492 WLS327492 WVO327492 G393028 JC393028 SY393028 ACU393028 AMQ393028 AWM393028 BGI393028 BQE393028 CAA393028 CJW393028 CTS393028 DDO393028 DNK393028 DXG393028 EHC393028 EQY393028 FAU393028 FKQ393028 FUM393028 GEI393028 GOE393028 GYA393028 HHW393028 HRS393028 IBO393028 ILK393028 IVG393028 JFC393028 JOY393028 JYU393028 KIQ393028 KSM393028 LCI393028 LME393028 LWA393028 MFW393028 MPS393028 MZO393028 NJK393028 NTG393028 ODC393028 OMY393028 OWU393028 PGQ393028 PQM393028 QAI393028 QKE393028 QUA393028 RDW393028 RNS393028 RXO393028 SHK393028 SRG393028 TBC393028 TKY393028 TUU393028 UEQ393028 UOM393028 UYI393028 VIE393028 VSA393028 WBW393028 WLS393028 WVO393028 G458564 JC458564 SY458564 ACU458564 AMQ458564 AWM458564 BGI458564 BQE458564 CAA458564 CJW458564 CTS458564 DDO458564 DNK458564 DXG458564 EHC458564 EQY458564 FAU458564 FKQ458564 FUM458564 GEI458564 GOE458564 GYA458564 HHW458564 HRS458564 IBO458564 ILK458564 IVG458564 JFC458564 JOY458564 JYU458564 KIQ458564 KSM458564 LCI458564 LME458564 LWA458564 MFW458564 MPS458564 MZO458564 NJK458564 NTG458564 ODC458564 OMY458564 OWU458564 PGQ458564 PQM458564 QAI458564 QKE458564 QUA458564 RDW458564 RNS458564 RXO458564 SHK458564 SRG458564 TBC458564 TKY458564 TUU458564 UEQ458564 UOM458564 UYI458564 VIE458564 VSA458564 WBW458564 WLS458564 WVO458564 G524100 JC524100 SY524100 ACU524100 AMQ524100 AWM524100 BGI524100 BQE524100 CAA524100 CJW524100 CTS524100 DDO524100 DNK524100 DXG524100 EHC524100 EQY524100 FAU524100 FKQ524100 FUM524100 GEI524100 GOE524100 GYA524100 HHW524100 HRS524100 IBO524100 ILK524100 IVG524100 JFC524100 JOY524100 JYU524100 KIQ524100 KSM524100 LCI524100 LME524100 LWA524100 MFW524100 MPS524100 MZO524100 NJK524100 NTG524100 ODC524100 OMY524100 OWU524100 PGQ524100 PQM524100 QAI524100 QKE524100 QUA524100 RDW524100 RNS524100 RXO524100 SHK524100 SRG524100 TBC524100 TKY524100 TUU524100 UEQ524100 UOM524100 UYI524100 VIE524100 VSA524100 WBW524100 WLS524100 WVO524100 G589636 JC589636 SY589636 ACU589636 AMQ589636 AWM589636 BGI589636 BQE589636 CAA589636 CJW589636 CTS589636 DDO589636 DNK589636 DXG589636 EHC589636 EQY589636 FAU589636 FKQ589636 FUM589636 GEI589636 GOE589636 GYA589636 HHW589636 HRS589636 IBO589636 ILK589636 IVG589636 JFC589636 JOY589636 JYU589636 KIQ589636 KSM589636 LCI589636 LME589636 LWA589636 MFW589636 MPS589636 MZO589636 NJK589636 NTG589636 ODC589636 OMY589636 OWU589636 PGQ589636 PQM589636 QAI589636 QKE589636 QUA589636 RDW589636 RNS589636 RXO589636 SHK589636 SRG589636 TBC589636 TKY589636 TUU589636 UEQ589636 UOM589636 UYI589636 VIE589636 VSA589636 WBW589636 WLS589636 WVO589636 G655172 JC655172 SY655172 ACU655172 AMQ655172 AWM655172 BGI655172 BQE655172 CAA655172 CJW655172 CTS655172 DDO655172 DNK655172 DXG655172 EHC655172 EQY655172 FAU655172 FKQ655172 FUM655172 GEI655172 GOE655172 GYA655172 HHW655172 HRS655172 IBO655172 ILK655172 IVG655172 JFC655172 JOY655172 JYU655172 KIQ655172 KSM655172 LCI655172 LME655172 LWA655172 MFW655172 MPS655172 MZO655172 NJK655172 NTG655172 ODC655172 OMY655172 OWU655172 PGQ655172 PQM655172 QAI655172 QKE655172 QUA655172 RDW655172 RNS655172 RXO655172 SHK655172 SRG655172 TBC655172 TKY655172 TUU655172 UEQ655172 UOM655172 UYI655172 VIE655172 VSA655172 WBW655172 WLS655172 WVO655172 G720708 JC720708 SY720708 ACU720708 AMQ720708 AWM720708 BGI720708 BQE720708 CAA720708 CJW720708 CTS720708 DDO720708 DNK720708 DXG720708 EHC720708 EQY720708 FAU720708 FKQ720708 FUM720708 GEI720708 GOE720708 GYA720708 HHW720708 HRS720708 IBO720708 ILK720708 IVG720708 JFC720708 JOY720708 JYU720708 KIQ720708 KSM720708 LCI720708 LME720708 LWA720708 MFW720708 MPS720708 MZO720708 NJK720708 NTG720708 ODC720708 OMY720708 OWU720708 PGQ720708 PQM720708 QAI720708 QKE720708 QUA720708 RDW720708 RNS720708 RXO720708 SHK720708 SRG720708 TBC720708 TKY720708 TUU720708 UEQ720708 UOM720708 UYI720708 VIE720708 VSA720708 WBW720708 WLS720708 WVO720708 G786244 JC786244 SY786244 ACU786244 AMQ786244 AWM786244 BGI786244 BQE786244 CAA786244 CJW786244 CTS786244 DDO786244 DNK786244 DXG786244 EHC786244 EQY786244 FAU786244 FKQ786244 FUM786244 GEI786244 GOE786244 GYA786244 HHW786244 HRS786244 IBO786244 ILK786244 IVG786244 JFC786244 JOY786244 JYU786244 KIQ786244 KSM786244 LCI786244 LME786244 LWA786244 MFW786244 MPS786244 MZO786244 NJK786244 NTG786244 ODC786244 OMY786244 OWU786244 PGQ786244 PQM786244 QAI786244 QKE786244 QUA786244 RDW786244 RNS786244 RXO786244 SHK786244 SRG786244 TBC786244 TKY786244 TUU786244 UEQ786244 UOM786244 UYI786244 VIE786244 VSA786244 WBW786244 WLS786244 WVO786244 G851780 JC851780 SY851780 ACU851780 AMQ851780 AWM851780 BGI851780 BQE851780 CAA851780 CJW851780 CTS851780 DDO851780 DNK851780 DXG851780 EHC851780 EQY851780 FAU851780 FKQ851780 FUM851780 GEI851780 GOE851780 GYA851780 HHW851780 HRS851780 IBO851780 ILK851780 IVG851780 JFC851780 JOY851780 JYU851780 KIQ851780 KSM851780 LCI851780 LME851780 LWA851780 MFW851780 MPS851780 MZO851780 NJK851780 NTG851780 ODC851780 OMY851780 OWU851780 PGQ851780 PQM851780 QAI851780 QKE851780 QUA851780 RDW851780 RNS851780 RXO851780 SHK851780 SRG851780 TBC851780 TKY851780 TUU851780 UEQ851780 UOM851780 UYI851780 VIE851780 VSA851780 WBW851780 WLS851780 WVO851780 G917316 JC917316 SY917316 ACU917316 AMQ917316 AWM917316 BGI917316 BQE917316 CAA917316 CJW917316 CTS917316 DDO917316 DNK917316 DXG917316 EHC917316 EQY917316 FAU917316 FKQ917316 FUM917316 GEI917316 GOE917316 GYA917316 HHW917316 HRS917316 IBO917316 ILK917316 IVG917316 JFC917316 JOY917316 JYU917316 KIQ917316 KSM917316 LCI917316 LME917316 LWA917316 MFW917316 MPS917316 MZO917316 NJK917316 NTG917316 ODC917316 OMY917316 OWU917316 PGQ917316 PQM917316 QAI917316 QKE917316 QUA917316 RDW917316 RNS917316 RXO917316 SHK917316 SRG917316 TBC917316 TKY917316 TUU917316 UEQ917316 UOM917316 UYI917316 VIE917316 VSA917316 WBW917316 WLS917316 WVO917316 G982852 JC982852 SY982852 ACU982852 AMQ982852 AWM982852 BGI982852 BQE982852 CAA982852 CJW982852 CTS982852 DDO982852 DNK982852 DXG982852 EHC982852 EQY982852 FAU982852 FKQ982852 FUM982852 GEI982852 GOE982852 GYA982852 HHW982852 HRS982852 IBO982852 ILK982852 IVG982852 JFC982852 JOY982852 JYU982852 KIQ982852 KSM982852 LCI982852 LME982852 LWA982852 MFW982852 MPS982852 MZO982852 NJK982852 NTG982852 ODC982852 OMY982852 OWU982852 PGQ982852 PQM982852 QAI982852 QKE982852 QUA982852 RDW982852 RNS982852 RXO982852 SHK982852 SRG982852 TBC982852 TKY982852 TUU982852 UEQ982852 UOM982852 UYI982852 VIE982852 VSA982852 WBW982852 WLS982852 WVO982852 G9:G11 G65352 JC65352 SY65352 ACU65352 AMQ65352 AWM65352 BGI65352 BQE65352 CAA65352 CJW65352 CTS65352 DDO65352 DNK65352 DXG65352 EHC65352 EQY65352 FAU65352 FKQ65352 FUM65352 GEI65352 GOE65352 GYA65352 HHW65352 HRS65352 IBO65352 ILK65352 IVG65352 JFC65352 JOY65352 JYU65352 KIQ65352 KSM65352 LCI65352 LME65352 LWA65352 MFW65352 MPS65352 MZO65352 NJK65352 NTG65352 ODC65352 OMY65352 OWU65352 PGQ65352 PQM65352 QAI65352 QKE65352 QUA65352 RDW65352 RNS65352 RXO65352 SHK65352 SRG65352 TBC65352 TKY65352 TUU65352 UEQ65352 UOM65352 UYI65352 VIE65352 VSA65352 WBW65352 WLS65352 WVO65352 G130888 JC130888 SY130888 ACU130888 AMQ130888 AWM130888 BGI130888 BQE130888 CAA130888 CJW130888 CTS130888 DDO130888 DNK130888 DXG130888 EHC130888 EQY130888 FAU130888 FKQ130888 FUM130888 GEI130888 GOE130888 GYA130888 HHW130888 HRS130888 IBO130888 ILK130888 IVG130888 JFC130888 JOY130888 JYU130888 KIQ130888 KSM130888 LCI130888 LME130888 LWA130888 MFW130888 MPS130888 MZO130888 NJK130888 NTG130888 ODC130888 OMY130888 OWU130888 PGQ130888 PQM130888 QAI130888 QKE130888 QUA130888 RDW130888 RNS130888 RXO130888 SHK130888 SRG130888 TBC130888 TKY130888 TUU130888 UEQ130888 UOM130888 UYI130888 VIE130888 VSA130888 WBW130888 WLS130888 WVO130888 G196424 JC196424 SY196424 ACU196424 AMQ196424 AWM196424 BGI196424 BQE196424 CAA196424 CJW196424 CTS196424 DDO196424 DNK196424 DXG196424 EHC196424 EQY196424 FAU196424 FKQ196424 FUM196424 GEI196424 GOE196424 GYA196424 HHW196424 HRS196424 IBO196424 ILK196424 IVG196424 JFC196424 JOY196424 JYU196424 KIQ196424 KSM196424 LCI196424 LME196424 LWA196424 MFW196424 MPS196424 MZO196424 NJK196424 NTG196424 ODC196424 OMY196424 OWU196424 PGQ196424 PQM196424 QAI196424 QKE196424 QUA196424 RDW196424 RNS196424 RXO196424 SHK196424 SRG196424 TBC196424 TKY196424 TUU196424 UEQ196424 UOM196424 UYI196424 VIE196424 VSA196424 WBW196424 WLS196424 WVO196424 G261960 JC261960 SY261960 ACU261960 AMQ261960 AWM261960 BGI261960 BQE261960 CAA261960 CJW261960 CTS261960 DDO261960 DNK261960 DXG261960 EHC261960 EQY261960 FAU261960 FKQ261960 FUM261960 GEI261960 GOE261960 GYA261960 HHW261960 HRS261960 IBO261960 ILK261960 IVG261960 JFC261960 JOY261960 JYU261960 KIQ261960 KSM261960 LCI261960 LME261960 LWA261960 MFW261960 MPS261960 MZO261960 NJK261960 NTG261960 ODC261960 OMY261960 OWU261960 PGQ261960 PQM261960 QAI261960 QKE261960 QUA261960 RDW261960 RNS261960 RXO261960 SHK261960 SRG261960 TBC261960 TKY261960 TUU261960 UEQ261960 UOM261960 UYI261960 VIE261960 VSA261960 WBW261960 WLS261960 WVO261960 G327496 JC327496 SY327496 ACU327496 AMQ327496 AWM327496 BGI327496 BQE327496 CAA327496 CJW327496 CTS327496 DDO327496 DNK327496 DXG327496 EHC327496 EQY327496 FAU327496 FKQ327496 FUM327496 GEI327496 GOE327496 GYA327496 HHW327496 HRS327496 IBO327496 ILK327496 IVG327496 JFC327496 JOY327496 JYU327496 KIQ327496 KSM327496 LCI327496 LME327496 LWA327496 MFW327496 MPS327496 MZO327496 NJK327496 NTG327496 ODC327496 OMY327496 OWU327496 PGQ327496 PQM327496 QAI327496 QKE327496 QUA327496 RDW327496 RNS327496 RXO327496 SHK327496 SRG327496 TBC327496 TKY327496 TUU327496 UEQ327496 UOM327496 UYI327496 VIE327496 VSA327496 WBW327496 WLS327496 WVO327496 G393032 JC393032 SY393032 ACU393032 AMQ393032 AWM393032 BGI393032 BQE393032 CAA393032 CJW393032 CTS393032 DDO393032 DNK393032 DXG393032 EHC393032 EQY393032 FAU393032 FKQ393032 FUM393032 GEI393032 GOE393032 GYA393032 HHW393032 HRS393032 IBO393032 ILK393032 IVG393032 JFC393032 JOY393032 JYU393032 KIQ393032 KSM393032 LCI393032 LME393032 LWA393032 MFW393032 MPS393032 MZO393032 NJK393032 NTG393032 ODC393032 OMY393032 OWU393032 PGQ393032 PQM393032 QAI393032 QKE393032 QUA393032 RDW393032 RNS393032 RXO393032 SHK393032 SRG393032 TBC393032 TKY393032 TUU393032 UEQ393032 UOM393032 UYI393032 VIE393032 VSA393032 WBW393032 WLS393032 WVO393032 G458568 JC458568 SY458568 ACU458568 AMQ458568 AWM458568 BGI458568 BQE458568 CAA458568 CJW458568 CTS458568 DDO458568 DNK458568 DXG458568 EHC458568 EQY458568 FAU458568 FKQ458568 FUM458568 GEI458568 GOE458568 GYA458568 HHW458568 HRS458568 IBO458568 ILK458568 IVG458568 JFC458568 JOY458568 JYU458568 KIQ458568 KSM458568 LCI458568 LME458568 LWA458568 MFW458568 MPS458568 MZO458568 NJK458568 NTG458568 ODC458568 OMY458568 OWU458568 PGQ458568 PQM458568 QAI458568 QKE458568 QUA458568 RDW458568 RNS458568 RXO458568 SHK458568 SRG458568 TBC458568 TKY458568 TUU458568 UEQ458568 UOM458568 UYI458568 VIE458568 VSA458568 WBW458568 WLS458568 WVO458568 G524104 JC524104 SY524104 ACU524104 AMQ524104 AWM524104 BGI524104 BQE524104 CAA524104 CJW524104 CTS524104 DDO524104 DNK524104 DXG524104 EHC524104 EQY524104 FAU524104 FKQ524104 FUM524104 GEI524104 GOE524104 GYA524104 HHW524104 HRS524104 IBO524104 ILK524104 IVG524104 JFC524104 JOY524104 JYU524104 KIQ524104 KSM524104 LCI524104 LME524104 LWA524104 MFW524104 MPS524104 MZO524104 NJK524104 NTG524104 ODC524104 OMY524104 OWU524104 PGQ524104 PQM524104 QAI524104 QKE524104 QUA524104 RDW524104 RNS524104 RXO524104 SHK524104 SRG524104 TBC524104 TKY524104 TUU524104 UEQ524104 UOM524104 UYI524104 VIE524104 VSA524104 WBW524104 WLS524104 WVO524104 G589640 JC589640 SY589640 ACU589640 AMQ589640 AWM589640 BGI589640 BQE589640 CAA589640 CJW589640 CTS589640 DDO589640 DNK589640 DXG589640 EHC589640 EQY589640 FAU589640 FKQ589640 FUM589640 GEI589640 GOE589640 GYA589640 HHW589640 HRS589640 IBO589640 ILK589640 IVG589640 JFC589640 JOY589640 JYU589640 KIQ589640 KSM589640 LCI589640 LME589640 LWA589640 MFW589640 MPS589640 MZO589640 NJK589640 NTG589640 ODC589640 OMY589640 OWU589640 PGQ589640 PQM589640 QAI589640 QKE589640 QUA589640 RDW589640 RNS589640 RXO589640 SHK589640 SRG589640 TBC589640 TKY589640 TUU589640 UEQ589640 UOM589640 UYI589640 VIE589640 VSA589640 WBW589640 WLS589640 WVO589640 G655176 JC655176 SY655176 ACU655176 AMQ655176 AWM655176 BGI655176 BQE655176 CAA655176 CJW655176 CTS655176 DDO655176 DNK655176 DXG655176 EHC655176 EQY655176 FAU655176 FKQ655176 FUM655176 GEI655176 GOE655176 GYA655176 HHW655176 HRS655176 IBO655176 ILK655176 IVG655176 JFC655176 JOY655176 JYU655176 KIQ655176 KSM655176 LCI655176 LME655176 LWA655176 MFW655176 MPS655176 MZO655176 NJK655176 NTG655176 ODC655176 OMY655176 OWU655176 PGQ655176 PQM655176 QAI655176 QKE655176 QUA655176 RDW655176 RNS655176 RXO655176 SHK655176 SRG655176 TBC655176 TKY655176 TUU655176 UEQ655176 UOM655176 UYI655176 VIE655176 VSA655176 WBW655176 WLS655176 WVO655176 G720712 JC720712 SY720712 ACU720712 AMQ720712 AWM720712 BGI720712 BQE720712 CAA720712 CJW720712 CTS720712 DDO720712 DNK720712 DXG720712 EHC720712 EQY720712 FAU720712 FKQ720712 FUM720712 GEI720712 GOE720712 GYA720712 HHW720712 HRS720712 IBO720712 ILK720712 IVG720712 JFC720712 JOY720712 JYU720712 KIQ720712 KSM720712 LCI720712 LME720712 LWA720712 MFW720712 MPS720712 MZO720712 NJK720712 NTG720712 ODC720712 OMY720712 OWU720712 PGQ720712 PQM720712 QAI720712 QKE720712 QUA720712 RDW720712 RNS720712 RXO720712 SHK720712 SRG720712 TBC720712 TKY720712 TUU720712 UEQ720712 UOM720712 UYI720712 VIE720712 VSA720712 WBW720712 WLS720712 WVO720712 G786248 JC786248 SY786248 ACU786248 AMQ786248 AWM786248 BGI786248 BQE786248 CAA786248 CJW786248 CTS786248 DDO786248 DNK786248 DXG786248 EHC786248 EQY786248 FAU786248 FKQ786248 FUM786248 GEI786248 GOE786248 GYA786248 HHW786248 HRS786248 IBO786248 ILK786248 IVG786248 JFC786248 JOY786248 JYU786248 KIQ786248 KSM786248 LCI786248 LME786248 LWA786248 MFW786248 MPS786248 MZO786248 NJK786248 NTG786248 ODC786248 OMY786248 OWU786248 PGQ786248 PQM786248 QAI786248 QKE786248 QUA786248 RDW786248 RNS786248 RXO786248 SHK786248 SRG786248 TBC786248 TKY786248 TUU786248 UEQ786248 UOM786248 UYI786248 VIE786248 VSA786248 WBW786248 WLS786248 WVO786248 G851784 JC851784 SY851784 ACU851784 AMQ851784 AWM851784 BGI851784 BQE851784 CAA851784 CJW851784 CTS851784 DDO851784 DNK851784 DXG851784 EHC851784 EQY851784 FAU851784 FKQ851784 FUM851784 GEI851784 GOE851784 GYA851784 HHW851784 HRS851784 IBO851784 ILK851784 IVG851784 JFC851784 JOY851784 JYU851784 KIQ851784 KSM851784 LCI851784 LME851784 LWA851784 MFW851784 MPS851784 MZO851784 NJK851784 NTG851784 ODC851784 OMY851784 OWU851784 PGQ851784 PQM851784 QAI851784 QKE851784 QUA851784 RDW851784 RNS851784 RXO851784 SHK851784 SRG851784 TBC851784 TKY851784 TUU851784 UEQ851784 UOM851784 UYI851784 VIE851784 VSA851784 WBW851784 WLS851784 WVO851784 G917320 JC917320 SY917320 ACU917320 AMQ917320 AWM917320 BGI917320 BQE917320 CAA917320 CJW917320 CTS917320 DDO917320 DNK917320 DXG917320 EHC917320 EQY917320 FAU917320 FKQ917320 FUM917320 GEI917320 GOE917320 GYA917320 HHW917320 HRS917320 IBO917320 ILK917320 IVG917320 JFC917320 JOY917320 JYU917320 KIQ917320 KSM917320 LCI917320 LME917320 LWA917320 MFW917320 MPS917320 MZO917320 NJK917320 NTG917320 ODC917320 OMY917320 OWU917320 PGQ917320 PQM917320 QAI917320 QKE917320 QUA917320 RDW917320 RNS917320 RXO917320 SHK917320 SRG917320 TBC917320 TKY917320 TUU917320 UEQ917320 UOM917320 UYI917320 VIE917320 VSA917320 WBW917320 WLS917320 WVO917320 G982856 JC982856 SY982856 ACU982856 AMQ982856 AWM982856 BGI982856 BQE982856 CAA982856 CJW982856 CTS982856 DDO982856 DNK982856 DXG982856 EHC982856 EQY982856 FAU982856 FKQ982856 FUM982856 GEI982856 GOE982856 GYA982856 HHW982856 HRS982856 IBO982856 ILK982856 IVG982856 JFC982856 JOY982856 JYU982856 KIQ982856 KSM982856 LCI982856 LME982856 LWA982856 MFW982856 MPS982856 MZO982856 NJK982856 NTG982856 ODC982856 OMY982856 OWU982856 PGQ982856 PQM982856 QAI982856 QKE982856 QUA982856 RDW982856 RNS982856 RXO982856 SHK982856 SRG982856 TBC982856 TKY982856 TUU982856 UEQ982856 UOM982856 UYI982856 VIE982856 VSA982856 WBW982856 WLS982856 WVO982856 G65350 JC65350 SY65350 ACU65350 AMQ65350 AWM65350 BGI65350 BQE65350 CAA65350 CJW65350 CTS65350 DDO65350 DNK65350 DXG65350 EHC65350 EQY65350 FAU65350 FKQ65350 FUM65350 GEI65350 GOE65350 GYA65350 HHW65350 HRS65350 IBO65350 ILK65350 IVG65350 JFC65350 JOY65350 JYU65350 KIQ65350 KSM65350 LCI65350 LME65350 LWA65350 MFW65350 MPS65350 MZO65350 NJK65350 NTG65350 ODC65350 OMY65350 OWU65350 PGQ65350 PQM65350 QAI65350 QKE65350 QUA65350 RDW65350 RNS65350 RXO65350 SHK65350 SRG65350 TBC65350 TKY65350 TUU65350 UEQ65350 UOM65350 UYI65350 VIE65350 VSA65350 WBW65350 WLS65350 WVO65350 G130886 JC130886 SY130886 ACU130886 AMQ130886 AWM130886 BGI130886 BQE130886 CAA130886 CJW130886 CTS130886 DDO130886 DNK130886 DXG130886 EHC130886 EQY130886 FAU130886 FKQ130886 FUM130886 GEI130886 GOE130886 GYA130886 HHW130886 HRS130886 IBO130886 ILK130886 IVG130886 JFC130886 JOY130886 JYU130886 KIQ130886 KSM130886 LCI130886 LME130886 LWA130886 MFW130886 MPS130886 MZO130886 NJK130886 NTG130886 ODC130886 OMY130886 OWU130886 PGQ130886 PQM130886 QAI130886 QKE130886 QUA130886 RDW130886 RNS130886 RXO130886 SHK130886 SRG130886 TBC130886 TKY130886 TUU130886 UEQ130886 UOM130886 UYI130886 VIE130886 VSA130886 WBW130886 WLS130886 WVO130886 G196422 JC196422 SY196422 ACU196422 AMQ196422 AWM196422 BGI196422 BQE196422 CAA196422 CJW196422 CTS196422 DDO196422 DNK196422 DXG196422 EHC196422 EQY196422 FAU196422 FKQ196422 FUM196422 GEI196422 GOE196422 GYA196422 HHW196422 HRS196422 IBO196422 ILK196422 IVG196422 JFC196422 JOY196422 JYU196422 KIQ196422 KSM196422 LCI196422 LME196422 LWA196422 MFW196422 MPS196422 MZO196422 NJK196422 NTG196422 ODC196422 OMY196422 OWU196422 PGQ196422 PQM196422 QAI196422 QKE196422 QUA196422 RDW196422 RNS196422 RXO196422 SHK196422 SRG196422 TBC196422 TKY196422 TUU196422 UEQ196422 UOM196422 UYI196422 VIE196422 VSA196422 WBW196422 WLS196422 WVO196422 G261958 JC261958 SY261958 ACU261958 AMQ261958 AWM261958 BGI261958 BQE261958 CAA261958 CJW261958 CTS261958 DDO261958 DNK261958 DXG261958 EHC261958 EQY261958 FAU261958 FKQ261958 FUM261958 GEI261958 GOE261958 GYA261958 HHW261958 HRS261958 IBO261958 ILK261958 IVG261958 JFC261958 JOY261958 JYU261958 KIQ261958 KSM261958 LCI261958 LME261958 LWA261958 MFW261958 MPS261958 MZO261958 NJK261958 NTG261958 ODC261958 OMY261958 OWU261958 PGQ261958 PQM261958 QAI261958 QKE261958 QUA261958 RDW261958 RNS261958 RXO261958 SHK261958 SRG261958 TBC261958 TKY261958 TUU261958 UEQ261958 UOM261958 UYI261958 VIE261958 VSA261958 WBW261958 WLS261958 WVO261958 G327494 JC327494 SY327494 ACU327494 AMQ327494 AWM327494 BGI327494 BQE327494 CAA327494 CJW327494 CTS327494 DDO327494 DNK327494 DXG327494 EHC327494 EQY327494 FAU327494 FKQ327494 FUM327494 GEI327494 GOE327494 GYA327494 HHW327494 HRS327494 IBO327494 ILK327494 IVG327494 JFC327494 JOY327494 JYU327494 KIQ327494 KSM327494 LCI327494 LME327494 LWA327494 MFW327494 MPS327494 MZO327494 NJK327494 NTG327494 ODC327494 OMY327494 OWU327494 PGQ327494 PQM327494 QAI327494 QKE327494 QUA327494 RDW327494 RNS327494 RXO327494 SHK327494 SRG327494 TBC327494 TKY327494 TUU327494 UEQ327494 UOM327494 UYI327494 VIE327494 VSA327494 WBW327494 WLS327494 WVO327494 G393030 JC393030 SY393030 ACU393030 AMQ393030 AWM393030 BGI393030 BQE393030 CAA393030 CJW393030 CTS393030 DDO393030 DNK393030 DXG393030 EHC393030 EQY393030 FAU393030 FKQ393030 FUM393030 GEI393030 GOE393030 GYA393030 HHW393030 HRS393030 IBO393030 ILK393030 IVG393030 JFC393030 JOY393030 JYU393030 KIQ393030 KSM393030 LCI393030 LME393030 LWA393030 MFW393030 MPS393030 MZO393030 NJK393030 NTG393030 ODC393030 OMY393030 OWU393030 PGQ393030 PQM393030 QAI393030 QKE393030 QUA393030 RDW393030 RNS393030 RXO393030 SHK393030 SRG393030 TBC393030 TKY393030 TUU393030 UEQ393030 UOM393030 UYI393030 VIE393030 VSA393030 WBW393030 WLS393030 WVO393030 G458566 JC458566 SY458566 ACU458566 AMQ458566 AWM458566 BGI458566 BQE458566 CAA458566 CJW458566 CTS458566 DDO458566 DNK458566 DXG458566 EHC458566 EQY458566 FAU458566 FKQ458566 FUM458566 GEI458566 GOE458566 GYA458566 HHW458566 HRS458566 IBO458566 ILK458566 IVG458566 JFC458566 JOY458566 JYU458566 KIQ458566 KSM458566 LCI458566 LME458566 LWA458566 MFW458566 MPS458566 MZO458566 NJK458566 NTG458566 ODC458566 OMY458566 OWU458566 PGQ458566 PQM458566 QAI458566 QKE458566 QUA458566 RDW458566 RNS458566 RXO458566 SHK458566 SRG458566 TBC458566 TKY458566 TUU458566 UEQ458566 UOM458566 UYI458566 VIE458566 VSA458566 WBW458566 WLS458566 WVO458566 G524102 JC524102 SY524102 ACU524102 AMQ524102 AWM524102 BGI524102 BQE524102 CAA524102 CJW524102 CTS524102 DDO524102 DNK524102 DXG524102 EHC524102 EQY524102 FAU524102 FKQ524102 FUM524102 GEI524102 GOE524102 GYA524102 HHW524102 HRS524102 IBO524102 ILK524102 IVG524102 JFC524102 JOY524102 JYU524102 KIQ524102 KSM524102 LCI524102 LME524102 LWA524102 MFW524102 MPS524102 MZO524102 NJK524102 NTG524102 ODC524102 OMY524102 OWU524102 PGQ524102 PQM524102 QAI524102 QKE524102 QUA524102 RDW524102 RNS524102 RXO524102 SHK524102 SRG524102 TBC524102 TKY524102 TUU524102 UEQ524102 UOM524102 UYI524102 VIE524102 VSA524102 WBW524102 WLS524102 WVO524102 G589638 JC589638 SY589638 ACU589638 AMQ589638 AWM589638 BGI589638 BQE589638 CAA589638 CJW589638 CTS589638 DDO589638 DNK589638 DXG589638 EHC589638 EQY589638 FAU589638 FKQ589638 FUM589638 GEI589638 GOE589638 GYA589638 HHW589638 HRS589638 IBO589638 ILK589638 IVG589638 JFC589638 JOY589638 JYU589638 KIQ589638 KSM589638 LCI589638 LME589638 LWA589638 MFW589638 MPS589638 MZO589638 NJK589638 NTG589638 ODC589638 OMY589638 OWU589638 PGQ589638 PQM589638 QAI589638 QKE589638 QUA589638 RDW589638 RNS589638 RXO589638 SHK589638 SRG589638 TBC589638 TKY589638 TUU589638 UEQ589638 UOM589638 UYI589638 VIE589638 VSA589638 WBW589638 WLS589638 WVO589638 G655174 JC655174 SY655174 ACU655174 AMQ655174 AWM655174 BGI655174 BQE655174 CAA655174 CJW655174 CTS655174 DDO655174 DNK655174 DXG655174 EHC655174 EQY655174 FAU655174 FKQ655174 FUM655174 GEI655174 GOE655174 GYA655174 HHW655174 HRS655174 IBO655174 ILK655174 IVG655174 JFC655174 JOY655174 JYU655174 KIQ655174 KSM655174 LCI655174 LME655174 LWA655174 MFW655174 MPS655174 MZO655174 NJK655174 NTG655174 ODC655174 OMY655174 OWU655174 PGQ655174 PQM655174 QAI655174 QKE655174 QUA655174 RDW655174 RNS655174 RXO655174 SHK655174 SRG655174 TBC655174 TKY655174 TUU655174 UEQ655174 UOM655174 UYI655174 VIE655174 VSA655174 WBW655174 WLS655174 WVO655174 G720710 JC720710 SY720710 ACU720710 AMQ720710 AWM720710 BGI720710 BQE720710 CAA720710 CJW720710 CTS720710 DDO720710 DNK720710 DXG720710 EHC720710 EQY720710 FAU720710 FKQ720710 FUM720710 GEI720710 GOE720710 GYA720710 HHW720710 HRS720710 IBO720710 ILK720710 IVG720710 JFC720710 JOY720710 JYU720710 KIQ720710 KSM720710 LCI720710 LME720710 LWA720710 MFW720710 MPS720710 MZO720710 NJK720710 NTG720710 ODC720710 OMY720710 OWU720710 PGQ720710 PQM720710 QAI720710 QKE720710 QUA720710 RDW720710 RNS720710 RXO720710 SHK720710 SRG720710 TBC720710 TKY720710 TUU720710 UEQ720710 UOM720710 UYI720710 VIE720710 VSA720710 WBW720710 WLS720710 WVO720710 G786246 JC786246 SY786246 ACU786246 AMQ786246 AWM786246 BGI786246 BQE786246 CAA786246 CJW786246 CTS786246 DDO786246 DNK786246 DXG786246 EHC786246 EQY786246 FAU786246 FKQ786246 FUM786246 GEI786246 GOE786246 GYA786246 HHW786246 HRS786246 IBO786246 ILK786246 IVG786246 JFC786246 JOY786246 JYU786246 KIQ786246 KSM786246 LCI786246 LME786246 LWA786246 MFW786246 MPS786246 MZO786246 NJK786246 NTG786246 ODC786246 OMY786246 OWU786246 PGQ786246 PQM786246 QAI786246 QKE786246 QUA786246 RDW786246 RNS786246 RXO786246 SHK786246 SRG786246 TBC786246 TKY786246 TUU786246 UEQ786246 UOM786246 UYI786246 VIE786246 VSA786246 WBW786246 WLS786246 WVO786246 G851782 JC851782 SY851782 ACU851782 AMQ851782 AWM851782 BGI851782 BQE851782 CAA851782 CJW851782 CTS851782 DDO851782 DNK851782 DXG851782 EHC851782 EQY851782 FAU851782 FKQ851782 FUM851782 GEI851782 GOE851782 GYA851782 HHW851782 HRS851782 IBO851782 ILK851782 IVG851782 JFC851782 JOY851782 JYU851782 KIQ851782 KSM851782 LCI851782 LME851782 LWA851782 MFW851782 MPS851782 MZO851782 NJK851782 NTG851782 ODC851782 OMY851782 OWU851782 PGQ851782 PQM851782 QAI851782 QKE851782 QUA851782 RDW851782 RNS851782 RXO851782 SHK851782 SRG851782 TBC851782 TKY851782 TUU851782 UEQ851782 UOM851782 UYI851782 VIE851782 VSA851782 WBW851782 WLS851782 WVO851782 G917318 JC917318 SY917318 ACU917318 AMQ917318 AWM917318 BGI917318 BQE917318 CAA917318 CJW917318 CTS917318 DDO917318 DNK917318 DXG917318 EHC917318 EQY917318 FAU917318 FKQ917318 FUM917318 GEI917318 GOE917318 GYA917318 HHW917318 HRS917318 IBO917318 ILK917318 IVG917318 JFC917318 JOY917318 JYU917318 KIQ917318 KSM917318 LCI917318 LME917318 LWA917318 MFW917318 MPS917318 MZO917318 NJK917318 NTG917318 ODC917318 OMY917318 OWU917318 PGQ917318 PQM917318 QAI917318 QKE917318 QUA917318 RDW917318 RNS917318 RXO917318 SHK917318 SRG917318 TBC917318 TKY917318 TUU917318 UEQ917318 UOM917318 UYI917318 VIE917318 VSA917318 WBW917318 WLS917318 WVO917318 G982854 JC982854 SY982854 ACU982854 AMQ982854 AWM982854 BGI982854 BQE982854 CAA982854 CJW982854 CTS982854 DDO982854 DNK982854 DXG982854 EHC982854 EQY982854 FAU982854 FKQ982854 FUM982854 GEI982854 GOE982854 GYA982854 HHW982854 HRS982854 IBO982854 ILK982854 IVG982854 JFC982854 JOY982854 JYU982854 KIQ982854 KSM982854 LCI982854 LME982854 LWA982854 MFW982854 MPS982854 MZO982854 NJK982854 NTG982854 ODC982854 OMY982854 OWU982854 PGQ982854 PQM982854 QAI982854 QKE982854 QUA982854 RDW982854 RNS982854 RXO982854 SHK982854 SRG982854 TBC982854 TKY982854 TUU982854 UEQ982854 UOM982854 UYI982854 VIE982854 VSA982854 WBW982854 WLS982854" xr:uid="{00000000-0002-0000-0A00-000000000000}">
      <formula1>#REF!</formula1>
    </dataValidation>
  </dataValidations>
  <pageMargins left="0.25" right="0.25" top="0.75" bottom="0.75" header="0.3" footer="0.3"/>
  <pageSetup scale="58" fitToHeight="0"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tabColor theme="1" tint="0.34998626667073579"/>
    <pageSetUpPr fitToPage="1"/>
  </sheetPr>
  <dimension ref="A1:AD51"/>
  <sheetViews>
    <sheetView showGridLines="0" zoomScale="85" zoomScaleNormal="85" workbookViewId="0">
      <pane ySplit="8" topLeftCell="A9" activePane="bottomLeft" state="frozen"/>
      <selection activeCell="M19" sqref="M19"/>
      <selection pane="bottomLeft" activeCell="Q15" sqref="Q15"/>
    </sheetView>
  </sheetViews>
  <sheetFormatPr defaultColWidth="9.109375" defaultRowHeight="13.2" x14ac:dyDescent="0.25"/>
  <cols>
    <col min="1" max="1" width="4.6640625" style="4" customWidth="1"/>
    <col min="2" max="3" width="6.6640625" style="4" customWidth="1"/>
    <col min="4" max="4" width="22.6640625" style="4" customWidth="1"/>
    <col min="5" max="5" width="7.88671875" style="4" customWidth="1"/>
    <col min="6" max="6" width="6.6640625" style="4" customWidth="1"/>
    <col min="7" max="8" width="10.6640625" style="4" customWidth="1"/>
    <col min="9" max="9" width="12.33203125" style="4" customWidth="1"/>
    <col min="10" max="10" width="3.44140625" style="4" customWidth="1"/>
    <col min="11" max="11" width="10.6640625" style="4" customWidth="1"/>
    <col min="12" max="12" width="3.44140625" style="4" customWidth="1"/>
    <col min="13" max="13" width="10.6640625" style="4" customWidth="1"/>
    <col min="14" max="14" width="5" style="4" customWidth="1"/>
    <col min="15" max="15" width="13.33203125" style="4" customWidth="1"/>
    <col min="16" max="16" width="3.44140625" style="4" customWidth="1"/>
    <col min="17" max="17" width="10.6640625" style="4" customWidth="1"/>
    <col min="18" max="18" width="3.44140625" style="4" customWidth="1"/>
    <col min="19" max="21" width="6.5546875" style="4" customWidth="1"/>
    <col min="22" max="22" width="4.44140625" style="4" customWidth="1"/>
    <col min="23" max="23" width="11" style="4" customWidth="1"/>
    <col min="24" max="16384" width="9.109375" style="4"/>
  </cols>
  <sheetData>
    <row r="1" spans="1:30" ht="20.100000000000001" customHeight="1" x14ac:dyDescent="0.3">
      <c r="A1" s="868"/>
      <c r="B1" s="869"/>
      <c r="C1" s="869"/>
      <c r="D1" s="869"/>
      <c r="E1" s="869"/>
      <c r="F1" s="869"/>
      <c r="G1" s="1235" t="s">
        <v>384</v>
      </c>
      <c r="H1" s="1235"/>
      <c r="I1" s="1235"/>
      <c r="J1" s="1235"/>
      <c r="K1" s="1235"/>
      <c r="L1" s="1235"/>
      <c r="M1" s="1235"/>
      <c r="N1" s="1235"/>
      <c r="O1" s="1235"/>
      <c r="P1" s="1235"/>
      <c r="Q1" s="1235"/>
      <c r="R1" s="870"/>
      <c r="S1" s="1237"/>
      <c r="T1" s="1237"/>
      <c r="U1" s="1237"/>
      <c r="V1" s="1237"/>
      <c r="W1" s="1237"/>
      <c r="X1" s="1237"/>
      <c r="Y1" s="1237"/>
      <c r="Z1" s="1237"/>
      <c r="AA1" s="1237"/>
      <c r="AB1" s="1237"/>
      <c r="AC1" s="1237"/>
      <c r="AD1" s="1238"/>
    </row>
    <row r="2" spans="1:30" ht="20.100000000000001" customHeight="1" thickBot="1" x14ac:dyDescent="0.35">
      <c r="A2" s="78"/>
      <c r="B2" s="72"/>
      <c r="C2" s="72"/>
      <c r="D2" s="72"/>
      <c r="E2" s="72"/>
      <c r="F2" s="72"/>
      <c r="G2" s="1236"/>
      <c r="H2" s="1236"/>
      <c r="I2" s="1236"/>
      <c r="J2" s="1236"/>
      <c r="K2" s="1236"/>
      <c r="L2" s="1236"/>
      <c r="M2" s="1236"/>
      <c r="N2" s="1236"/>
      <c r="O2" s="1236"/>
      <c r="P2" s="1236"/>
      <c r="Q2" s="1236"/>
      <c r="R2" s="871"/>
      <c r="S2" s="1239"/>
      <c r="T2" s="1239"/>
      <c r="U2" s="1239"/>
      <c r="V2" s="1239"/>
      <c r="W2" s="1239"/>
      <c r="X2" s="1239"/>
      <c r="Y2" s="1239"/>
      <c r="Z2" s="1239"/>
      <c r="AA2" s="1239"/>
      <c r="AB2" s="1239"/>
      <c r="AC2" s="1239"/>
      <c r="AD2" s="1240"/>
    </row>
    <row r="3" spans="1:30" ht="15" customHeight="1" thickBot="1" x14ac:dyDescent="0.3">
      <c r="A3" s="1229" t="s">
        <v>385</v>
      </c>
      <c r="B3" s="1230"/>
      <c r="C3" s="1230"/>
      <c r="D3" s="1218">
        <f>'Title Page'!D18</f>
        <v>0</v>
      </c>
      <c r="E3" s="1218"/>
      <c r="F3" s="1218"/>
      <c r="G3" s="1218"/>
      <c r="H3" s="1219"/>
      <c r="I3" s="1229" t="s">
        <v>386</v>
      </c>
      <c r="J3" s="1230"/>
      <c r="K3" s="1269">
        <f>'Title Page'!D5</f>
        <v>0</v>
      </c>
      <c r="L3" s="1269"/>
      <c r="M3" s="1269"/>
      <c r="N3" s="1269"/>
      <c r="O3" s="1269"/>
      <c r="P3" s="1269"/>
      <c r="Q3" s="1269"/>
      <c r="R3" s="1269"/>
      <c r="S3" s="1269"/>
      <c r="T3" s="1269"/>
      <c r="U3" s="1270"/>
      <c r="V3" s="168" t="s">
        <v>387</v>
      </c>
      <c r="W3" s="168"/>
      <c r="X3" s="1257"/>
      <c r="Y3" s="1257"/>
      <c r="Z3" s="1257"/>
      <c r="AA3" s="1257"/>
      <c r="AB3" s="1257"/>
      <c r="AC3" s="1257"/>
      <c r="AD3" s="1258"/>
    </row>
    <row r="4" spans="1:30" ht="15" customHeight="1" thickBot="1" x14ac:dyDescent="0.3">
      <c r="A4" s="1231" t="s">
        <v>388</v>
      </c>
      <c r="B4" s="1232"/>
      <c r="C4" s="1232"/>
      <c r="D4" s="1216">
        <f>'Title Page'!D19</f>
        <v>0</v>
      </c>
      <c r="E4" s="1216"/>
      <c r="F4" s="1216"/>
      <c r="G4" s="1216"/>
      <c r="H4" s="1217"/>
      <c r="I4" s="827" t="s">
        <v>389</v>
      </c>
      <c r="J4" s="1267">
        <f>'Title Page'!D4</f>
        <v>0</v>
      </c>
      <c r="K4" s="1267"/>
      <c r="L4" s="1267"/>
      <c r="M4" s="1267"/>
      <c r="N4" s="1267"/>
      <c r="O4" s="1267"/>
      <c r="P4" s="1267"/>
      <c r="Q4" s="1267"/>
      <c r="R4" s="1267"/>
      <c r="S4" s="1267"/>
      <c r="T4" s="1267"/>
      <c r="U4" s="1268"/>
      <c r="V4" s="169"/>
      <c r="W4" s="169"/>
      <c r="X4" s="1259"/>
      <c r="Y4" s="1259"/>
      <c r="Z4" s="1259"/>
      <c r="AA4" s="1259"/>
      <c r="AB4" s="1259"/>
      <c r="AC4" s="1259"/>
      <c r="AD4" s="1260"/>
    </row>
    <row r="5" spans="1:30" ht="15" customHeight="1" thickBot="1" x14ac:dyDescent="0.3">
      <c r="A5" s="1213" t="s">
        <v>390</v>
      </c>
      <c r="B5" s="1214"/>
      <c r="C5" s="1214"/>
      <c r="D5" s="1214"/>
      <c r="E5" s="1214"/>
      <c r="F5" s="1214"/>
      <c r="G5" s="1214"/>
      <c r="H5" s="1215"/>
      <c r="I5" s="1265" t="s">
        <v>391</v>
      </c>
      <c r="J5" s="1266"/>
      <c r="K5" s="1266"/>
      <c r="L5" s="1266"/>
      <c r="M5" s="1267">
        <f>'Title Page'!D7</f>
        <v>0</v>
      </c>
      <c r="N5" s="1267"/>
      <c r="O5" s="1267"/>
      <c r="P5" s="1267"/>
      <c r="Q5" s="1267"/>
      <c r="R5" s="1267"/>
      <c r="S5" s="1267"/>
      <c r="T5" s="1267"/>
      <c r="U5" s="1268"/>
      <c r="V5" s="1233" t="s">
        <v>392</v>
      </c>
      <c r="W5" s="1233"/>
      <c r="X5" s="1259"/>
      <c r="Y5" s="1259"/>
      <c r="Z5" s="1259"/>
      <c r="AA5" s="1259"/>
      <c r="AB5" s="1259"/>
      <c r="AC5" s="1259"/>
      <c r="AD5" s="1260"/>
    </row>
    <row r="6" spans="1:30" ht="15" customHeight="1" thickBot="1" x14ac:dyDescent="0.3">
      <c r="A6" s="1220" t="s">
        <v>393</v>
      </c>
      <c r="B6" s="1221"/>
      <c r="C6" s="1221"/>
      <c r="D6" s="1221"/>
      <c r="E6" s="1221"/>
      <c r="F6" s="1221"/>
      <c r="G6" s="1221"/>
      <c r="H6" s="1222"/>
      <c r="I6" s="1231" t="s">
        <v>394</v>
      </c>
      <c r="J6" s="1232"/>
      <c r="K6" s="1232"/>
      <c r="L6" s="1232"/>
      <c r="M6" s="1232"/>
      <c r="N6" s="1232"/>
      <c r="O6" s="1271"/>
      <c r="P6" s="1271"/>
      <c r="Q6" s="1271"/>
      <c r="R6" s="1271"/>
      <c r="S6" s="1271"/>
      <c r="T6" s="1271"/>
      <c r="U6" s="1272"/>
      <c r="V6" s="1234" t="s">
        <v>395</v>
      </c>
      <c r="W6" s="1233"/>
      <c r="X6" s="1261"/>
      <c r="Y6" s="1261"/>
      <c r="Z6" s="1261"/>
      <c r="AA6" s="1261"/>
      <c r="AB6" s="1261"/>
      <c r="AC6" s="1261"/>
      <c r="AD6" s="1262"/>
    </row>
    <row r="7" spans="1:30" ht="15" customHeight="1" thickBot="1" x14ac:dyDescent="0.3">
      <c r="A7" s="1223"/>
      <c r="B7" s="1224"/>
      <c r="C7" s="1224"/>
      <c r="D7" s="1224"/>
      <c r="E7" s="1224"/>
      <c r="F7" s="1224"/>
      <c r="G7" s="1224"/>
      <c r="H7" s="1225"/>
      <c r="I7" s="1226"/>
      <c r="J7" s="1227"/>
      <c r="K7" s="1227"/>
      <c r="L7" s="1227"/>
      <c r="M7" s="1227"/>
      <c r="N7" s="1227"/>
      <c r="O7" s="1227"/>
      <c r="P7" s="1227"/>
      <c r="Q7" s="1227"/>
      <c r="R7" s="1227"/>
      <c r="S7" s="1227"/>
      <c r="T7" s="1227"/>
      <c r="U7" s="1228"/>
      <c r="V7" s="170"/>
      <c r="W7" s="171"/>
      <c r="X7" s="1263"/>
      <c r="Y7" s="1263"/>
      <c r="Z7" s="1263"/>
      <c r="AA7" s="1263"/>
      <c r="AB7" s="1263"/>
      <c r="AC7" s="1263"/>
      <c r="AD7" s="1264"/>
    </row>
    <row r="8" spans="1:30" ht="44.25" customHeight="1" thickBot="1" x14ac:dyDescent="0.3">
      <c r="A8" s="872" t="s">
        <v>396</v>
      </c>
      <c r="B8" s="875" t="s">
        <v>397</v>
      </c>
      <c r="C8" s="1207" t="s">
        <v>398</v>
      </c>
      <c r="D8" s="1208"/>
      <c r="E8" s="875" t="s">
        <v>399</v>
      </c>
      <c r="F8" s="873" t="s">
        <v>400</v>
      </c>
      <c r="G8" s="874" t="s">
        <v>401</v>
      </c>
      <c r="H8" s="874" t="s">
        <v>402</v>
      </c>
      <c r="I8" s="1204" t="s">
        <v>403</v>
      </c>
      <c r="J8" s="1205"/>
      <c r="K8" s="1205"/>
      <c r="L8" s="1205"/>
      <c r="M8" s="1205"/>
      <c r="N8" s="1205"/>
      <c r="O8" s="1205"/>
      <c r="P8" s="1205"/>
      <c r="Q8" s="1205"/>
      <c r="R8" s="1206"/>
      <c r="S8" s="1204" t="s">
        <v>404</v>
      </c>
      <c r="T8" s="1205"/>
      <c r="U8" s="1206"/>
      <c r="V8" s="1254" t="s">
        <v>405</v>
      </c>
      <c r="W8" s="1255"/>
      <c r="X8" s="1256"/>
      <c r="Y8" s="1202" t="s">
        <v>7</v>
      </c>
      <c r="Z8" s="1202"/>
      <c r="AA8" s="1202"/>
      <c r="AB8" s="1202"/>
      <c r="AC8" s="1202"/>
      <c r="AD8" s="1203"/>
    </row>
    <row r="9" spans="1:30" s="44" customFormat="1" ht="14.7" customHeight="1" x14ac:dyDescent="0.25">
      <c r="A9" s="82">
        <v>1</v>
      </c>
      <c r="B9" s="81"/>
      <c r="C9" s="1209" t="s">
        <v>406</v>
      </c>
      <c r="D9" s="1210"/>
      <c r="E9" s="89"/>
      <c r="F9" s="92"/>
      <c r="G9" s="85"/>
      <c r="H9" s="86"/>
      <c r="I9" s="97"/>
      <c r="J9" s="105" t="str">
        <f>IF(OR(AND(G9="",H9="",I9=""),AND(G9=0,H9=0,I9=0)),"",IF(I9="","?",IF(I9&gt;0,IF($F9=Lists!$C$5,IF(+$H9&lt;=I9,IF(I9&lt;=$G9,"ok","X"),"X"),IF(OR($F9=Lists!$C$3,$F9=Lists!$C$4),IF(OR(AND(I9&gt;=$H9,$G9=0),AND($H9=0,I9&lt;=$G9)),"ok","X")," ")),"")))</f>
        <v/>
      </c>
      <c r="K9" s="97"/>
      <c r="L9" s="105" t="str">
        <f>IF(OR(AND(G9="",H9="",K9=""),AND(G9=0,H9=0,K9=0)),"",IF(K9="","?",IF(K9&gt;0,IF($F9=Lists!$C$5,IF(+$H9&lt;=K9,IF(K9&lt;=$G9,"ok","X"),"X"),IF(OR($F9=Lists!$C$3,$F9=Lists!$C$4),IF(OR(AND(K9&gt;=$H9,$G9=0),AND($H9=0,K9&lt;=$G9)),"ok","X")," ")),"")))</f>
        <v/>
      </c>
      <c r="M9" s="97"/>
      <c r="N9" s="105" t="str">
        <f>IF(OR(AND(G9="",H9="",M9=""),AND(G9=0,H9=0,M9=0)),"",IF(M9="","?",IF(M9&gt;0,IF($F9=Lists!$C$5,IF(+$H9&lt;=M9,IF(M9&lt;=$G9,"ok","X"),"X"),IF(OR($F9=Lists!$C$3,$F9=Lists!$C$4),IF(OR(AND(M9&gt;=$H9,$G9=0),AND($H9=0,M9&lt;=$G9)),"ok","X")," ")),"")))</f>
        <v/>
      </c>
      <c r="O9" s="97"/>
      <c r="P9" s="98" t="str">
        <f>IF(OR(AND(G9="",H9="",O9=""),AND(G9=0,H9=0,O9=0)),"",IF(O9="","?",IF(O9&gt;0,IF($F9=Lists!$C$5,IF(+$H9&lt;=O9,IF(O9&lt;=$G9,"ok","X"),"X"),IF(OR($F9=Lists!$C$3,$F9=Lists!$C$4),IF(OR(AND(O9&gt;=$H9,$G9=0),AND($H9=0,O9&lt;=$G9)),"ok","X")," ")),"")))</f>
        <v/>
      </c>
      <c r="Q9" s="97"/>
      <c r="R9" s="105" t="str">
        <f>IF(OR(AND(G9="",H9="",Q9=""),AND(G9=0,H9=0,Q9=0)),"",IF(Q9="","?",IF(Q9&gt;0,IF($F9=Lists!$C$5,IF(+$H9&lt;=Q9,IF(Q9&lt;=$G9,"ok","X"),"X"),IF(OR($F9=Lists!$C$3,$F9=Lists!$C$4),IF(OR(AND(Q9&gt;=$H9,$G9=0),AND($H9=0,Q9&lt;=$G9)),"ok","X")," ")),"")))</f>
        <v/>
      </c>
      <c r="S9" s="1249"/>
      <c r="T9" s="1250"/>
      <c r="U9" s="1251"/>
      <c r="V9" s="108" t="str">
        <f>IF(OR(I9="FAIL",K9="FAIL",M9="FAIL",O9="FAIL",Q9="FAIL",I9="Fail",K9="Fail",M9="Fail",O9="Fail",Q9="Fail",J9="X",L9="X",N9="X",P9="X",R9="X"),"Req'd","")</f>
        <v/>
      </c>
      <c r="W9" s="102"/>
      <c r="X9" s="839"/>
      <c r="Y9" s="1198"/>
      <c r="Z9" s="1198"/>
      <c r="AA9" s="1198"/>
      <c r="AB9" s="1198"/>
      <c r="AC9" s="1198"/>
      <c r="AD9" s="1199"/>
    </row>
    <row r="10" spans="1:30" s="44" customFormat="1" ht="14.7" customHeight="1" x14ac:dyDescent="0.25">
      <c r="A10" s="82">
        <v>2</v>
      </c>
      <c r="B10" s="79"/>
      <c r="C10" s="1211"/>
      <c r="D10" s="1212"/>
      <c r="E10" s="90"/>
      <c r="F10" s="93"/>
      <c r="G10" s="87"/>
      <c r="H10" s="84"/>
      <c r="I10" s="95"/>
      <c r="J10" s="106" t="str">
        <f>IF(OR(AND(G10="",H10="",I10=""),AND(G10=0,H10=0,I10=0)),"",IF(I10="","?",IF(I10&gt;0,IF($F10=Lists!$C$5,IF(+$H10&lt;=I10,IF(I10&lt;=$G10,"ok","X"),"X"),IF(OR($F10=Lists!$C$3,$F10=Lists!$C$4),IF(OR(AND(I10&gt;=$H10,$G10=0),AND($H10=0,I10&lt;=$G10)),"ok","X")," ")),"")))</f>
        <v/>
      </c>
      <c r="K10" s="95"/>
      <c r="L10" s="106" t="str">
        <f>IF(OR(AND(G10="",H10="",K10=""),AND(G10=0,H10=0,K10=0)),"",IF(K10="","?",IF(K10&gt;0,IF($F10=Lists!$C$5,IF(+$H10&lt;=K10,IF(K10&lt;=$G10,"ok","X"),"X"),IF(OR($F10=Lists!$C$3,$F10=Lists!$C$4),IF(OR(AND(K10&gt;=$H10,$G10=0),AND($H10=0,K10&lt;=$G10)),"ok","X")," ")),"")))</f>
        <v/>
      </c>
      <c r="M10" s="95"/>
      <c r="N10" s="106" t="str">
        <f>IF(OR(AND(G10="",H10="",M10=""),AND(G10=0,H10=0,M10=0)),"",IF(M10="","?",IF(M10&gt;0,IF($F10=Lists!$C$5,IF(+$H10&lt;=M10,IF(M10&lt;=$G10,"ok","X"),"X"),IF(OR($F10=Lists!$C$3,$F10=Lists!$C$4),IF(OR(AND(M10&gt;=$H10,$G10=0),AND($H10=0,M10&lt;=$G10)),"ok","X")," ")),"")))</f>
        <v/>
      </c>
      <c r="O10" s="95"/>
      <c r="P10" s="99" t="str">
        <f>IF(OR(AND(G10="",H10="",O10=""),AND(G10=0,H10=0,O10=0)),"",IF(O10="","?",IF(O10&gt;0,IF($F10=Lists!$C$5,IF(+$H10&lt;=O10,IF(O10&lt;=$G10,"ok","X"),"X"),IF(OR($F10=Lists!$C$3,$F10=Lists!$C$4),IF(OR(AND(O10&gt;=$H10,$G10=0),AND($H10=0,O10&lt;=$G10)),"ok","X")," ")),"")))</f>
        <v/>
      </c>
      <c r="Q10" s="95"/>
      <c r="R10" s="106" t="str">
        <f>IF(OR(AND(G10="",H10="",Q10=""),AND(G10=0,H10=0,Q10=0)),"",IF(Q10="","?",IF(Q10&gt;0,IF($F10=Lists!$C$5,IF(+$H10&lt;=Q10,IF(Q10&lt;=$G10,"ok","X"),"X"),IF(OR($F10=Lists!$C$3,$F10=Lists!$C$4),IF(OR(AND(Q10&gt;=$H10,$G10=0),AND($H10=0,Q10&lt;=$G10)),"ok","X")," ")),"")))</f>
        <v/>
      </c>
      <c r="S10" s="1242"/>
      <c r="T10" s="1243"/>
      <c r="U10" s="1244"/>
      <c r="V10" s="109" t="str">
        <f t="shared" ref="V10:V46" si="0">IF(OR(I10="FAIL",K10="FAIL",M10="FAIL",O10="FAIL",Q10="FAIL",I10="Fail",K10="Fail",M10="Fail",O10="Fail",Q10="Fail",J10="X",L10="X",N10="X",P10="X",R10="X"),"Req'd","")</f>
        <v/>
      </c>
      <c r="W10" s="103"/>
      <c r="X10" s="839"/>
      <c r="Y10" s="1198"/>
      <c r="Z10" s="1198"/>
      <c r="AA10" s="1198"/>
      <c r="AB10" s="1198"/>
      <c r="AC10" s="1198"/>
      <c r="AD10" s="1199"/>
    </row>
    <row r="11" spans="1:30" s="44" customFormat="1" ht="14.7" customHeight="1" x14ac:dyDescent="0.25">
      <c r="A11" s="82">
        <v>3</v>
      </c>
      <c r="B11" s="79"/>
      <c r="C11" s="1211"/>
      <c r="D11" s="1212"/>
      <c r="E11" s="90"/>
      <c r="F11" s="93"/>
      <c r="G11" s="87"/>
      <c r="H11" s="84"/>
      <c r="I11" s="95"/>
      <c r="J11" s="106" t="str">
        <f>IF(OR(AND(G11="",H11="",I11=""),AND(G11=0,H11=0,I11=0)),"",IF(I11="","?",IF(I11&gt;0,IF($F11=Lists!$C$5,IF(+$H11&lt;=I11,IF(I11&lt;=$G11,"ok","X"),"X"),IF(OR($F11=Lists!$C$3,$F11=Lists!$C$4),IF(OR(AND(I11&gt;=$H11,$G11=0),AND($H11=0,I11&lt;=$G11)),"ok","X")," ")),"")))</f>
        <v/>
      </c>
      <c r="K11" s="95"/>
      <c r="L11" s="106" t="str">
        <f>IF(OR(AND(G11="",H11="",K11=""),AND(G11=0,H11=0,K11=0)),"",IF(K11="","?",IF(K11&gt;0,IF($F11=Lists!$C$5,IF(+$H11&lt;=K11,IF(K11&lt;=$G11,"ok","X"),"X"),IF(OR($F11=Lists!$C$3,$F11=Lists!$C$4),IF(OR(AND(K11&gt;=$H11,$G11=0),AND($H11=0,K11&lt;=$G11)),"ok","X")," ")),"")))</f>
        <v/>
      </c>
      <c r="M11" s="95"/>
      <c r="N11" s="106" t="str">
        <f>IF(OR(AND(G11="",H11="",M11=""),AND(G11=0,H11=0,M11=0)),"",IF(M11="","?",IF(M11&gt;0,IF($F11=Lists!$C$5,IF(+$H11&lt;=M11,IF(M11&lt;=$G11,"ok","X"),"X"),IF(OR($F11=Lists!$C$3,$F11=Lists!$C$4),IF(OR(AND(M11&gt;=$H11,$G11=0),AND($H11=0,M11&lt;=$G11)),"ok","X")," ")),"")))</f>
        <v/>
      </c>
      <c r="O11" s="95"/>
      <c r="P11" s="99" t="str">
        <f>IF(OR(AND(G11="",H11="",O11=""),AND(G11=0,H11=0,O11=0)),"",IF(O11="","?",IF(O11&gt;0,IF($F11=Lists!$C$5,IF(+$H11&lt;=O11,IF(O11&lt;=$G11,"ok","X"),"X"),IF(OR($F11=Lists!$C$3,$F11=Lists!$C$4),IF(OR(AND(O11&gt;=$H11,$G11=0),AND($H11=0,O11&lt;=$G11)),"ok","X")," ")),"")))</f>
        <v/>
      </c>
      <c r="Q11" s="95"/>
      <c r="R11" s="106" t="str">
        <f>IF(OR(AND(G11="",H11="",Q11=""),AND(G11=0,H11=0,Q11=0)),"",IF(Q11="","?",IF(Q11&gt;0,IF($F11=Lists!$C$5,IF(+$H11&lt;=Q11,IF(Q11&lt;=$G11,"ok","X"),"X"),IF(OR($F11=Lists!$C$3,$F11=Lists!$C$4),IF(OR(AND(Q11&gt;=$H11,$G11=0),AND($H11=0,Q11&lt;=$G11)),"ok","X")," ")),"")))</f>
        <v/>
      </c>
      <c r="S11" s="1242"/>
      <c r="T11" s="1243"/>
      <c r="U11" s="1244"/>
      <c r="V11" s="109" t="str">
        <f t="shared" si="0"/>
        <v/>
      </c>
      <c r="W11" s="103"/>
      <c r="X11" s="839"/>
      <c r="Y11" s="1198"/>
      <c r="Z11" s="1198"/>
      <c r="AA11" s="1198"/>
      <c r="AB11" s="1198"/>
      <c r="AC11" s="1198"/>
      <c r="AD11" s="1199"/>
    </row>
    <row r="12" spans="1:30" s="44" customFormat="1" ht="14.7" customHeight="1" x14ac:dyDescent="0.25">
      <c r="A12" s="82">
        <v>4</v>
      </c>
      <c r="B12" s="79"/>
      <c r="C12" s="1211"/>
      <c r="D12" s="1212"/>
      <c r="E12" s="90"/>
      <c r="F12" s="93"/>
      <c r="G12" s="87"/>
      <c r="H12" s="84"/>
      <c r="I12" s="95"/>
      <c r="J12" s="106" t="str">
        <f>IF(OR(AND(G12="",H12="",I12=""),AND(G12=0,H12=0,I12=0)),"",IF(I12="","?",IF(I12&gt;0,IF($F12=Lists!$C$5,IF(+$H12&lt;=I12,IF(I12&lt;=$G12,"ok","X"),"X"),IF(OR($F12=Lists!$C$3,$F12=Lists!$C$4),IF(OR(AND(I12&gt;=$H12,$G12=0),AND($H12=0,I12&lt;=$G12)),"ok","X")," ")),"")))</f>
        <v/>
      </c>
      <c r="K12" s="95"/>
      <c r="L12" s="106" t="str">
        <f>IF(OR(AND(G12="",H12="",K12=""),AND(G12=0,H12=0,K12=0)),"",IF(K12="","?",IF(K12&gt;0,IF($F12=Lists!$C$5,IF(+$H12&lt;=K12,IF(K12&lt;=$G12,"ok","X"),"X"),IF(OR($F12=Lists!$C$3,$F12=Lists!$C$4),IF(OR(AND(K12&gt;=$H12,$G12=0),AND($H12=0,K12&lt;=$G12)),"ok","X")," ")),"")))</f>
        <v/>
      </c>
      <c r="M12" s="95"/>
      <c r="N12" s="106" t="str">
        <f>IF(OR(AND(G12="",H12="",M12=""),AND(G12=0,H12=0,M12=0)),"",IF(M12="","?",IF(M12&gt;0,IF($F12=Lists!$C$5,IF(+$H12&lt;=M12,IF(M12&lt;=$G12,"ok","X"),"X"),IF(OR($F12=Lists!$C$3,$F12=Lists!$C$4),IF(OR(AND(M12&gt;=$H12,$G12=0),AND($H12=0,M12&lt;=$G12)),"ok","X")," ")),"")))</f>
        <v/>
      </c>
      <c r="O12" s="95"/>
      <c r="P12" s="99" t="str">
        <f>IF(OR(AND(G12="",H12="",O12=""),AND(G12=0,H12=0,O12=0)),"",IF(O12="","?",IF(O12&gt;0,IF($F12=Lists!$C$5,IF(+$H12&lt;=O12,IF(O12&lt;=$G12,"ok","X"),"X"),IF(OR($F12=Lists!$C$3,$F12=Lists!$C$4),IF(OR(AND(O12&gt;=$H12,$G12=0),AND($H12=0,O12&lt;=$G12)),"ok","X")," ")),"")))</f>
        <v/>
      </c>
      <c r="Q12" s="95"/>
      <c r="R12" s="106" t="str">
        <f>IF(OR(AND(G12="",H12="",Q12=""),AND(G12=0,H12=0,Q12=0)),"",IF(Q12="","?",IF(Q12&gt;0,IF($F12=Lists!$C$5,IF(+$H12&lt;=Q12,IF(Q12&lt;=$G12,"ok","X"),"X"),IF(OR($F12=Lists!$C$3,$F12=Lists!$C$4),IF(OR(AND(Q12&gt;=$H12,$G12=0),AND($H12=0,Q12&lt;=$G12)),"ok","X")," ")),"")))</f>
        <v/>
      </c>
      <c r="S12" s="1242"/>
      <c r="T12" s="1243"/>
      <c r="U12" s="1244"/>
      <c r="V12" s="109" t="str">
        <f t="shared" si="0"/>
        <v/>
      </c>
      <c r="W12" s="103"/>
      <c r="X12" s="839"/>
      <c r="Y12" s="1198"/>
      <c r="Z12" s="1198"/>
      <c r="AA12" s="1198"/>
      <c r="AB12" s="1198"/>
      <c r="AC12" s="1198"/>
      <c r="AD12" s="1199"/>
    </row>
    <row r="13" spans="1:30" s="44" customFormat="1" ht="14.7" customHeight="1" x14ac:dyDescent="0.25">
      <c r="A13" s="82">
        <v>5</v>
      </c>
      <c r="B13" s="79"/>
      <c r="C13" s="1211"/>
      <c r="D13" s="1212"/>
      <c r="E13" s="90"/>
      <c r="F13" s="93"/>
      <c r="G13" s="87"/>
      <c r="H13" s="84"/>
      <c r="I13" s="95"/>
      <c r="J13" s="106" t="str">
        <f>IF(OR(AND(G13="",H13="",I13=""),AND(G13=0,H13=0,I13=0)),"",IF(I13="","?",IF(I13&gt;0,IF($F13=Lists!$C$5,IF(+$H13&lt;=I13,IF(I13&lt;=$G13,"ok","X"),"X"),IF(OR($F13=Lists!$C$3,$F13=Lists!$C$4),IF(OR(AND(I13&gt;=$H13,$G13=0),AND($H13=0,I13&lt;=$G13)),"ok","X")," ")),"")))</f>
        <v/>
      </c>
      <c r="K13" s="95"/>
      <c r="L13" s="106" t="str">
        <f>IF(OR(AND(G13="",H13="",K13=""),AND(G13=0,H13=0,K13=0)),"",IF(K13="","?",IF(K13&gt;0,IF($F13=Lists!$C$5,IF(+$H13&lt;=K13,IF(K13&lt;=$G13,"ok","X"),"X"),IF(OR($F13=Lists!$C$3,$F13=Lists!$C$4),IF(OR(AND(K13&gt;=$H13,$G13=0),AND($H13=0,K13&lt;=$G13)),"ok","X")," ")),"")))</f>
        <v/>
      </c>
      <c r="M13" s="95"/>
      <c r="N13" s="106" t="str">
        <f>IF(OR(AND(G13="",H13="",M13=""),AND(G13=0,H13=0,M13=0)),"",IF(M13="","?",IF(M13&gt;0,IF($F13=Lists!$C$5,IF(+$H13&lt;=M13,IF(M13&lt;=$G13,"ok","X"),"X"),IF(OR($F13=Lists!$C$3,$F13=Lists!$C$4),IF(OR(AND(M13&gt;=$H13,$G13=0),AND($H13=0,M13&lt;=$G13)),"ok","X")," ")),"")))</f>
        <v/>
      </c>
      <c r="O13" s="95"/>
      <c r="P13" s="99" t="str">
        <f>IF(OR(AND(G13="",H13="",O13=""),AND(G13=0,H13=0,O13=0)),"",IF(O13="","?",IF(O13&gt;0,IF($F13=Lists!$C$5,IF(+$H13&lt;=O13,IF(O13&lt;=$G13,"ok","X"),"X"),IF(OR($F13=Lists!$C$3,$F13=Lists!$C$4),IF(OR(AND(O13&gt;=$H13,$G13=0),AND($H13=0,O13&lt;=$G13)),"ok","X")," ")),"")))</f>
        <v/>
      </c>
      <c r="Q13" s="95"/>
      <c r="R13" s="106" t="str">
        <f>IF(OR(AND(G13="",H13="",Q13=""),AND(G13=0,H13=0,Q13=0)),"",IF(Q13="","?",IF(Q13&gt;0,IF($F13=Lists!$C$5,IF(+$H13&lt;=Q13,IF(Q13&lt;=$G13,"ok","X"),"X"),IF(OR($F13=Lists!$C$3,$F13=Lists!$C$4),IF(OR(AND(Q13&gt;=$H13,$G13=0),AND($H13=0,Q13&lt;=$G13)),"ok","X")," ")),"")))</f>
        <v/>
      </c>
      <c r="S13" s="1242"/>
      <c r="T13" s="1243"/>
      <c r="U13" s="1244"/>
      <c r="V13" s="109" t="str">
        <f t="shared" si="0"/>
        <v/>
      </c>
      <c r="W13" s="103"/>
      <c r="X13" s="839"/>
      <c r="Y13" s="1198"/>
      <c r="Z13" s="1198"/>
      <c r="AA13" s="1198"/>
      <c r="AB13" s="1198"/>
      <c r="AC13" s="1198"/>
      <c r="AD13" s="1199"/>
    </row>
    <row r="14" spans="1:30" s="44" customFormat="1" ht="14.7" customHeight="1" x14ac:dyDescent="0.25">
      <c r="A14" s="82">
        <v>6</v>
      </c>
      <c r="B14" s="79"/>
      <c r="C14" s="1211"/>
      <c r="D14" s="1212"/>
      <c r="E14" s="90"/>
      <c r="F14" s="93"/>
      <c r="G14" s="87"/>
      <c r="H14" s="84"/>
      <c r="I14" s="95"/>
      <c r="J14" s="106" t="str">
        <f>IF(OR(AND(G14="",H14="",I14=""),AND(G14=0,H14=0,I14=0)),"",IF(I14="","?",IF(I14&gt;0,IF($F14=Lists!$C$5,IF(+$H14&lt;=I14,IF(I14&lt;=$G14,"ok","X"),"X"),IF(OR($F14=Lists!$C$3,$F14=Lists!$C$4),IF(OR(AND(I14&gt;=$H14,$G14=0),AND($H14=0,I14&lt;=$G14)),"ok","X")," ")),"")))</f>
        <v/>
      </c>
      <c r="K14" s="95"/>
      <c r="L14" s="106" t="str">
        <f>IF(OR(AND(G14="",H14="",K14=""),AND(G14=0,H14=0,K14=0)),"",IF(K14="","?",IF(K14&gt;0,IF($F14=Lists!$C$5,IF(+$H14&lt;=K14,IF(K14&lt;=$G14,"ok","X"),"X"),IF(OR($F14=Lists!$C$3,$F14=Lists!$C$4),IF(OR(AND(K14&gt;=$H14,$G14=0),AND($H14=0,K14&lt;=$G14)),"ok","X")," ")),"")))</f>
        <v/>
      </c>
      <c r="M14" s="95"/>
      <c r="N14" s="106" t="str">
        <f>IF(OR(AND(G14="",H14="",M14=""),AND(G14=0,H14=0,M14=0)),"",IF(M14="","?",IF(M14&gt;0,IF($F14=Lists!$C$5,IF(+$H14&lt;=M14,IF(M14&lt;=$G14,"ok","X"),"X"),IF(OR($F14=Lists!$C$3,$F14=Lists!$C$4),IF(OR(AND(M14&gt;=$H14,$G14=0),AND($H14=0,M14&lt;=$G14)),"ok","X")," ")),"")))</f>
        <v/>
      </c>
      <c r="O14" s="95"/>
      <c r="P14" s="99" t="str">
        <f>IF(OR(AND(G14="",H14="",O14=""),AND(G14=0,H14=0,O14=0)),"",IF(O14="","?",IF(O14&gt;0,IF($F14=Lists!$C$5,IF(+$H14&lt;=O14,IF(O14&lt;=$G14,"ok","X"),"X"),IF(OR($F14=Lists!$C$3,$F14=Lists!$C$4),IF(OR(AND(O14&gt;=$H14,$G14=0),AND($H14=0,O14&lt;=$G14)),"ok","X")," ")),"")))</f>
        <v/>
      </c>
      <c r="Q14" s="95"/>
      <c r="R14" s="106" t="str">
        <f>IF(OR(AND(G14="",H14="",Q14=""),AND(G14=0,H14=0,Q14=0)),"",IF(Q14="","?",IF(Q14&gt;0,IF($F14=Lists!$C$5,IF(+$H14&lt;=Q14,IF(Q14&lt;=$G14,"ok","X"),"X"),IF(OR($F14=Lists!$C$3,$F14=Lists!$C$4),IF(OR(AND(Q14&gt;=$H14,$G14=0),AND($H14=0,Q14&lt;=$G14)),"ok","X")," ")),"")))</f>
        <v/>
      </c>
      <c r="S14" s="1242"/>
      <c r="T14" s="1243"/>
      <c r="U14" s="1244"/>
      <c r="V14" s="109" t="str">
        <f t="shared" si="0"/>
        <v/>
      </c>
      <c r="W14" s="103"/>
      <c r="X14" s="839"/>
      <c r="Y14" s="1198"/>
      <c r="Z14" s="1198"/>
      <c r="AA14" s="1198"/>
      <c r="AB14" s="1198"/>
      <c r="AC14" s="1198"/>
      <c r="AD14" s="1199"/>
    </row>
    <row r="15" spans="1:30" s="44" customFormat="1" ht="14.7" customHeight="1" x14ac:dyDescent="0.25">
      <c r="A15" s="82">
        <v>7</v>
      </c>
      <c r="B15" s="79"/>
      <c r="C15" s="1211"/>
      <c r="D15" s="1212"/>
      <c r="E15" s="90"/>
      <c r="F15" s="93"/>
      <c r="G15" s="87"/>
      <c r="H15" s="84"/>
      <c r="I15" s="95"/>
      <c r="J15" s="106" t="str">
        <f>IF(OR(AND(G15="",H15="",I15=""),AND(G15=0,H15=0,I15=0)),"",IF(I15="","?",IF(I15&gt;0,IF($F15=Lists!$C$5,IF(+$H15&lt;=I15,IF(I15&lt;=$G15,"ok","X"),"X"),IF(OR($F15=Lists!$C$3,$F15=Lists!$C$4),IF(OR(AND(I15&gt;=$H15,$G15=0),AND($H15=0,I15&lt;=$G15)),"ok","X")," ")),"")))</f>
        <v/>
      </c>
      <c r="K15" s="95"/>
      <c r="L15" s="106" t="str">
        <f>IF(OR(AND(G15="",H15="",K15=""),AND(G15=0,H15=0,K15=0)),"",IF(K15="","?",IF(K15&gt;0,IF($F15=Lists!$C$5,IF(+$H15&lt;=K15,IF(K15&lt;=$G15,"ok","X"),"X"),IF(OR($F15=Lists!$C$3,$F15=Lists!$C$4),IF(OR(AND(K15&gt;=$H15,$G15=0),AND($H15=0,K15&lt;=$G15)),"ok","X")," ")),"")))</f>
        <v/>
      </c>
      <c r="M15" s="95"/>
      <c r="N15" s="106" t="str">
        <f>IF(OR(AND(G15="",H15="",M15=""),AND(G15=0,H15=0,M15=0)),"",IF(M15="","?",IF(M15&gt;0,IF($F15=Lists!$C$5,IF(+$H15&lt;=M15,IF(M15&lt;=$G15,"ok","X"),"X"),IF(OR($F15=Lists!$C$3,$F15=Lists!$C$4),IF(OR(AND(M15&gt;=$H15,$G15=0),AND($H15=0,M15&lt;=$G15)),"ok","X")," ")),"")))</f>
        <v/>
      </c>
      <c r="O15" s="95"/>
      <c r="P15" s="99" t="str">
        <f>IF(OR(AND(G15="",H15="",O15=""),AND(G15=0,H15=0,O15=0)),"",IF(O15="","?",IF(O15&gt;0,IF($F15=Lists!$C$5,IF(+$H15&lt;=O15,IF(O15&lt;=$G15,"ok","X"),"X"),IF(OR($F15=Lists!$C$3,$F15=Lists!$C$4),IF(OR(AND(O15&gt;=$H15,$G15=0),AND($H15=0,O15&lt;=$G15)),"ok","X")," ")),"")))</f>
        <v/>
      </c>
      <c r="Q15" s="95"/>
      <c r="R15" s="106" t="str">
        <f>IF(OR(AND(G15="",H15="",Q15=""),AND(G15=0,H15=0,Q15=0)),"",IF(Q15="","?",IF(Q15&gt;0,IF($F15=Lists!$C$5,IF(+$H15&lt;=Q15,IF(Q15&lt;=$G15,"ok","X"),"X"),IF(OR($F15=Lists!$C$3,$F15=Lists!$C$4),IF(OR(AND(Q15&gt;=$H15,$G15=0),AND($H15=0,Q15&lt;=$G15)),"ok","X")," ")),"")))</f>
        <v/>
      </c>
      <c r="S15" s="1242"/>
      <c r="T15" s="1243"/>
      <c r="U15" s="1244"/>
      <c r="V15" s="109" t="str">
        <f t="shared" si="0"/>
        <v/>
      </c>
      <c r="W15" s="103"/>
      <c r="X15" s="839"/>
      <c r="Y15" s="1198"/>
      <c r="Z15" s="1198"/>
      <c r="AA15" s="1198"/>
      <c r="AB15" s="1198"/>
      <c r="AC15" s="1198"/>
      <c r="AD15" s="1199"/>
    </row>
    <row r="16" spans="1:30" s="44" customFormat="1" ht="14.7" customHeight="1" x14ac:dyDescent="0.25">
      <c r="A16" s="82">
        <v>8</v>
      </c>
      <c r="B16" s="79"/>
      <c r="C16" s="1211"/>
      <c r="D16" s="1212"/>
      <c r="E16" s="90"/>
      <c r="F16" s="93"/>
      <c r="G16" s="87"/>
      <c r="H16" s="84"/>
      <c r="I16" s="95"/>
      <c r="J16" s="106" t="str">
        <f>IF(OR(AND(G16="",H16="",I16=""),AND(G16=0,H16=0,I16=0)),"",IF(I16="","?",IF(I16&gt;0,IF($F16=Lists!$C$5,IF(+$H16&lt;=I16,IF(I16&lt;=$G16,"ok","X"),"X"),IF(OR($F16=Lists!$C$3,$F16=Lists!$C$4),IF(OR(AND(I16&gt;=$H16,$G16=0),AND($H16=0,I16&lt;=$G16)),"ok","X")," ")),"")))</f>
        <v/>
      </c>
      <c r="K16" s="95"/>
      <c r="L16" s="106" t="str">
        <f>IF(OR(AND(G16="",H16="",K16=""),AND(G16=0,H16=0,K16=0)),"",IF(K16="","?",IF(K16&gt;0,IF($F16=Lists!$C$5,IF(+$H16&lt;=K16,IF(K16&lt;=$G16,"ok","X"),"X"),IF(OR($F16=Lists!$C$3,$F16=Lists!$C$4),IF(OR(AND(K16&gt;=$H16,$G16=0),AND($H16=0,K16&lt;=$G16)),"ok","X")," ")),"")))</f>
        <v/>
      </c>
      <c r="M16" s="95"/>
      <c r="N16" s="106" t="str">
        <f>IF(OR(AND(G16="",H16="",M16=""),AND(G16=0,H16=0,M16=0)),"",IF(M16="","?",IF(M16&gt;0,IF($F16=Lists!$C$5,IF(+$H16&lt;=M16,IF(M16&lt;=$G16,"ok","X"),"X"),IF(OR($F16=Lists!$C$3,$F16=Lists!$C$4),IF(OR(AND(M16&gt;=$H16,$G16=0),AND($H16=0,M16&lt;=$G16)),"ok","X")," ")),"")))</f>
        <v/>
      </c>
      <c r="O16" s="95"/>
      <c r="P16" s="99" t="str">
        <f>IF(OR(AND(G16="",H16="",O16=""),AND(G16=0,H16=0,O16=0)),"",IF(O16="","?",IF(O16&gt;0,IF($F16=Lists!$C$5,IF(+$H16&lt;=O16,IF(O16&lt;=$G16,"ok","X"),"X"),IF(OR($F16=Lists!$C$3,$F16=Lists!$C$4),IF(OR(AND(O16&gt;=$H16,$G16=0),AND($H16=0,O16&lt;=$G16)),"ok","X")," ")),"")))</f>
        <v/>
      </c>
      <c r="Q16" s="95"/>
      <c r="R16" s="106" t="str">
        <f>IF(OR(AND(G16="",H16="",Q16=""),AND(G16=0,H16=0,Q16=0)),"",IF(Q16="","?",IF(Q16&gt;0,IF($F16=Lists!$C$5,IF(+$H16&lt;=Q16,IF(Q16&lt;=$G16,"ok","X"),"X"),IF(OR($F16=Lists!$C$3,$F16=Lists!$C$4),IF(OR(AND(Q16&gt;=$H16,$G16=0),AND($H16=0,Q16&lt;=$G16)),"ok","X")," ")),"")))</f>
        <v/>
      </c>
      <c r="S16" s="1242"/>
      <c r="T16" s="1243"/>
      <c r="U16" s="1244"/>
      <c r="V16" s="109" t="str">
        <f t="shared" si="0"/>
        <v/>
      </c>
      <c r="W16" s="103"/>
      <c r="X16" s="839"/>
      <c r="Y16" s="1198"/>
      <c r="Z16" s="1198"/>
      <c r="AA16" s="1198"/>
      <c r="AB16" s="1198"/>
      <c r="AC16" s="1198"/>
      <c r="AD16" s="1199"/>
    </row>
    <row r="17" spans="1:30" s="44" customFormat="1" ht="14.7" customHeight="1" x14ac:dyDescent="0.25">
      <c r="A17" s="82">
        <v>9</v>
      </c>
      <c r="B17" s="79"/>
      <c r="C17" s="1211"/>
      <c r="D17" s="1212"/>
      <c r="E17" s="90"/>
      <c r="F17" s="93"/>
      <c r="G17" s="87"/>
      <c r="H17" s="84"/>
      <c r="I17" s="95"/>
      <c r="J17" s="106" t="str">
        <f>IF(OR(AND(G17="",H17="",I17=""),AND(G17=0,H17=0,I17=0)),"",IF(I17="","?",IF(I17&gt;0,IF($F17=Lists!$C$5,IF(+$H17&lt;=I17,IF(I17&lt;=$G17,"ok","X"),"X"),IF(OR($F17=Lists!$C$3,$F17=Lists!$C$4),IF(OR(AND(I17&gt;=$H17,$G17=0),AND($H17=0,I17&lt;=$G17)),"ok","X")," ")),"")))</f>
        <v/>
      </c>
      <c r="K17" s="95"/>
      <c r="L17" s="106" t="str">
        <f>IF(OR(AND(G17="",H17="",K17=""),AND(G17=0,H17=0,K17=0)),"",IF(K17="","?",IF(K17&gt;0,IF($F17=Lists!$C$5,IF(+$H17&lt;=K17,IF(K17&lt;=$G17,"ok","X"),"X"),IF(OR($F17=Lists!$C$3,$F17=Lists!$C$4),IF(OR(AND(K17&gt;=$H17,$G17=0),AND($H17=0,K17&lt;=$G17)),"ok","X")," ")),"")))</f>
        <v/>
      </c>
      <c r="M17" s="95"/>
      <c r="N17" s="106" t="str">
        <f>IF(OR(AND(G17="",H17="",M17=""),AND(G17=0,H17=0,M17=0)),"",IF(M17="","?",IF(M17&gt;0,IF($F17=Lists!$C$5,IF(+$H17&lt;=M17,IF(M17&lt;=$G17,"ok","X"),"X"),IF(OR($F17=Lists!$C$3,$F17=Lists!$C$4),IF(OR(AND(M17&gt;=$H17,$G17=0),AND($H17=0,M17&lt;=$G17)),"ok","X")," ")),"")))</f>
        <v/>
      </c>
      <c r="O17" s="95"/>
      <c r="P17" s="99" t="str">
        <f>IF(OR(AND(G17="",H17="",O17=""),AND(G17=0,H17=0,O17=0)),"",IF(O17="","?",IF(O17&gt;0,IF($F17=Lists!$C$5,IF(+$H17&lt;=O17,IF(O17&lt;=$G17,"ok","X"),"X"),IF(OR($F17=Lists!$C$3,$F17=Lists!$C$4),IF(OR(AND(O17&gt;=$H17,$G17=0),AND($H17=0,O17&lt;=$G17)),"ok","X")," ")),"")))</f>
        <v/>
      </c>
      <c r="Q17" s="95"/>
      <c r="R17" s="106" t="str">
        <f>IF(OR(AND(G17="",H17="",Q17=""),AND(G17=0,H17=0,Q17=0)),"",IF(Q17="","?",IF(Q17&gt;0,IF($F17=Lists!$C$5,IF(+$H17&lt;=Q17,IF(Q17&lt;=$G17,"ok","X"),"X"),IF(OR($F17=Lists!$C$3,$F17=Lists!$C$4),IF(OR(AND(Q17&gt;=$H17,$G17=0),AND($H17=0,Q17&lt;=$G17)),"ok","X")," ")),"")))</f>
        <v/>
      </c>
      <c r="S17" s="1242"/>
      <c r="T17" s="1243"/>
      <c r="U17" s="1244"/>
      <c r="V17" s="109" t="str">
        <f t="shared" si="0"/>
        <v/>
      </c>
      <c r="W17" s="103"/>
      <c r="X17" s="839"/>
      <c r="Y17" s="1198"/>
      <c r="Z17" s="1198"/>
      <c r="AA17" s="1198"/>
      <c r="AB17" s="1198"/>
      <c r="AC17" s="1198"/>
      <c r="AD17" s="1199"/>
    </row>
    <row r="18" spans="1:30" s="44" customFormat="1" ht="14.7" customHeight="1" x14ac:dyDescent="0.25">
      <c r="A18" s="82">
        <v>10</v>
      </c>
      <c r="B18" s="79"/>
      <c r="C18" s="1211"/>
      <c r="D18" s="1212"/>
      <c r="E18" s="90"/>
      <c r="F18" s="93"/>
      <c r="G18" s="87"/>
      <c r="H18" s="84"/>
      <c r="I18" s="95"/>
      <c r="J18" s="106" t="str">
        <f>IF(OR(AND(G18="",H18="",I18=""),AND(G18=0,H18=0,I18=0)),"",IF(I18="","?",IF(I18&gt;0,IF($F18=Lists!$C$5,IF(+$H18&lt;=I18,IF(I18&lt;=$G18,"ok","X"),"X"),IF(OR($F18=Lists!$C$3,$F18=Lists!$C$4),IF(OR(AND(I18&gt;=$H18,$G18=0),AND($H18=0,I18&lt;=$G18)),"ok","X")," ")),"")))</f>
        <v/>
      </c>
      <c r="K18" s="95"/>
      <c r="L18" s="106" t="str">
        <f>IF(OR(AND(G18="",H18="",K18=""),AND(G18=0,H18=0,K18=0)),"",IF(K18="","?",IF(K18&gt;0,IF($F18=Lists!$C$5,IF(+$H18&lt;=K18,IF(K18&lt;=$G18,"ok","X"),"X"),IF(OR($F18=Lists!$C$3,$F18=Lists!$C$4),IF(OR(AND(K18&gt;=$H18,$G18=0),AND($H18=0,K18&lt;=$G18)),"ok","X")," ")),"")))</f>
        <v/>
      </c>
      <c r="M18" s="95"/>
      <c r="N18" s="106" t="str">
        <f>IF(OR(AND(G18="",H18="",M18=""),AND(G18=0,H18=0,M18=0)),"",IF(M18="","?",IF(M18&gt;0,IF($F18=Lists!$C$5,IF(+$H18&lt;=M18,IF(M18&lt;=$G18,"ok","X"),"X"),IF(OR($F18=Lists!$C$3,$F18=Lists!$C$4),IF(OR(AND(M18&gt;=$H18,$G18=0),AND($H18=0,M18&lt;=$G18)),"ok","X")," ")),"")))</f>
        <v/>
      </c>
      <c r="O18" s="95"/>
      <c r="P18" s="99" t="str">
        <f>IF(OR(AND(G18="",H18="",O18=""),AND(G18=0,H18=0,O18=0)),"",IF(O18="","?",IF(O18&gt;0,IF($F18=Lists!$C$5,IF(+$H18&lt;=O18,IF(O18&lt;=$G18,"ok","X"),"X"),IF(OR($F18=Lists!$C$3,$F18=Lists!$C$4),IF(OR(AND(O18&gt;=$H18,$G18=0),AND($H18=0,O18&lt;=$G18)),"ok","X")," ")),"")))</f>
        <v/>
      </c>
      <c r="Q18" s="95"/>
      <c r="R18" s="106" t="str">
        <f>IF(OR(AND(G18="",H18="",Q18=""),AND(G18=0,H18=0,Q18=0)),"",IF(Q18="","?",IF(Q18&gt;0,IF($F18=Lists!$C$5,IF(+$H18&lt;=Q18,IF(Q18&lt;=$G18,"ok","X"),"X"),IF(OR($F18=Lists!$C$3,$F18=Lists!$C$4),IF(OR(AND(Q18&gt;=$H18,$G18=0),AND($H18=0,Q18&lt;=$G18)),"ok","X")," ")),"")))</f>
        <v/>
      </c>
      <c r="S18" s="1242"/>
      <c r="T18" s="1243"/>
      <c r="U18" s="1244"/>
      <c r="V18" s="109" t="str">
        <f t="shared" si="0"/>
        <v/>
      </c>
      <c r="W18" s="103"/>
      <c r="X18" s="839"/>
      <c r="Y18" s="1198"/>
      <c r="Z18" s="1198"/>
      <c r="AA18" s="1198"/>
      <c r="AB18" s="1198"/>
      <c r="AC18" s="1198"/>
      <c r="AD18" s="1199"/>
    </row>
    <row r="19" spans="1:30" s="44" customFormat="1" ht="14.7" customHeight="1" x14ac:dyDescent="0.25">
      <c r="A19" s="82">
        <v>11</v>
      </c>
      <c r="B19" s="79"/>
      <c r="C19" s="1211"/>
      <c r="D19" s="1212"/>
      <c r="E19" s="90"/>
      <c r="F19" s="93"/>
      <c r="G19" s="87"/>
      <c r="H19" s="84"/>
      <c r="I19" s="95"/>
      <c r="J19" s="106" t="str">
        <f>IF(OR(AND(G19="",H19="",I19=""),AND(G19=0,H19=0,I19=0)),"",IF(I19="","?",IF(I19&gt;0,IF($F19=Lists!$C$5,IF(+$H19&lt;=I19,IF(I19&lt;=$G19,"ok","X"),"X"),IF(OR($F19=Lists!$C$3,$F19=Lists!$C$4),IF(OR(AND(I19&gt;=$H19,$G19=0),AND($H19=0,I19&lt;=$G19)),"ok","X")," ")),"")))</f>
        <v/>
      </c>
      <c r="K19" s="95"/>
      <c r="L19" s="106" t="str">
        <f>IF(OR(AND(G19="",H19="",K19=""),AND(G19=0,H19=0,K19=0)),"",IF(K19="","?",IF(K19&gt;0,IF($F19=Lists!$C$5,IF(+$H19&lt;=K19,IF(K19&lt;=$G19,"ok","X"),"X"),IF(OR($F19=Lists!$C$3,$F19=Lists!$C$4),IF(OR(AND(K19&gt;=$H19,$G19=0),AND($H19=0,K19&lt;=$G19)),"ok","X")," ")),"")))</f>
        <v/>
      </c>
      <c r="M19" s="95"/>
      <c r="N19" s="106" t="str">
        <f>IF(OR(AND(G19="",H19="",M19=""),AND(G19=0,H19=0,M19=0)),"",IF(M19="","?",IF(M19&gt;0,IF($F19=Lists!$C$5,IF(+$H19&lt;=M19,IF(M19&lt;=$G19,"ok","X"),"X"),IF(OR($F19=Lists!$C$3,$F19=Lists!$C$4),IF(OR(AND(M19&gt;=$H19,$G19=0),AND($H19=0,M19&lt;=$G19)),"ok","X")," ")),"")))</f>
        <v/>
      </c>
      <c r="O19" s="95"/>
      <c r="P19" s="99" t="str">
        <f>IF(OR(AND(G19="",H19="",O19=""),AND(G19=0,H19=0,O19=0)),"",IF(O19="","?",IF(O19&gt;0,IF($F19=Lists!$C$5,IF(+$H19&lt;=O19,IF(O19&lt;=$G19,"ok","X"),"X"),IF(OR($F19=Lists!$C$3,$F19=Lists!$C$4),IF(OR(AND(O19&gt;=$H19,$G19=0),AND($H19=0,O19&lt;=$G19)),"ok","X")," ")),"")))</f>
        <v/>
      </c>
      <c r="Q19" s="95"/>
      <c r="R19" s="106" t="str">
        <f>IF(OR(AND(G19="",H19="",Q19=""),AND(G19=0,H19=0,Q19=0)),"",IF(Q19="","?",IF(Q19&gt;0,IF($F19=Lists!$C$5,IF(+$H19&lt;=Q19,IF(Q19&lt;=$G19,"ok","X"),"X"),IF(OR($F19=Lists!$C$3,$F19=Lists!$C$4),IF(OR(AND(Q19&gt;=$H19,$G19=0),AND($H19=0,Q19&lt;=$G19)),"ok","X")," ")),"")))</f>
        <v/>
      </c>
      <c r="S19" s="1242"/>
      <c r="T19" s="1243"/>
      <c r="U19" s="1244"/>
      <c r="V19" s="109" t="str">
        <f t="shared" si="0"/>
        <v/>
      </c>
      <c r="W19" s="103"/>
      <c r="X19" s="839"/>
      <c r="Y19" s="1198"/>
      <c r="Z19" s="1198"/>
      <c r="AA19" s="1198"/>
      <c r="AB19" s="1198"/>
      <c r="AC19" s="1198"/>
      <c r="AD19" s="1199"/>
    </row>
    <row r="20" spans="1:30" s="44" customFormat="1" ht="14.7" customHeight="1" x14ac:dyDescent="0.25">
      <c r="A20" s="82">
        <v>12</v>
      </c>
      <c r="B20" s="79"/>
      <c r="C20" s="1211"/>
      <c r="D20" s="1212"/>
      <c r="E20" s="90"/>
      <c r="F20" s="93"/>
      <c r="G20" s="87"/>
      <c r="H20" s="84"/>
      <c r="I20" s="95"/>
      <c r="J20" s="106" t="str">
        <f>IF(OR(AND(G20="",H20="",I20=""),AND(G20=0,H20=0,I20=0)),"",IF(I20="","?",IF(I20&gt;0,IF($F20=Lists!$C$5,IF(+$H20&lt;=I20,IF(I20&lt;=$G20,"ok","X"),"X"),IF(OR($F20=Lists!$C$3,$F20=Lists!$C$4),IF(OR(AND(I20&gt;=$H20,$G20=0),AND($H20=0,I20&lt;=$G20)),"ok","X")," ")),"")))</f>
        <v/>
      </c>
      <c r="K20" s="95"/>
      <c r="L20" s="106" t="str">
        <f>IF(OR(AND(G20="",H20="",K20=""),AND(G20=0,H20=0,K20=0)),"",IF(K20="","?",IF(K20&gt;0,IF($F20=Lists!$C$5,IF(+$H20&lt;=K20,IF(K20&lt;=$G20,"ok","X"),"X"),IF(OR($F20=Lists!$C$3,$F20=Lists!$C$4),IF(OR(AND(K20&gt;=$H20,$G20=0),AND($H20=0,K20&lt;=$G20)),"ok","X")," ")),"")))</f>
        <v/>
      </c>
      <c r="M20" s="95"/>
      <c r="N20" s="106" t="str">
        <f>IF(OR(AND(G20="",H20="",M20=""),AND(G20=0,H20=0,M20=0)),"",IF(M20="","?",IF(M20&gt;0,IF($F20=Lists!$C$5,IF(+$H20&lt;=M20,IF(M20&lt;=$G20,"ok","X"),"X"),IF(OR($F20=Lists!$C$3,$F20=Lists!$C$4),IF(OR(AND(M20&gt;=$H20,$G20=0),AND($H20=0,M20&lt;=$G20)),"ok","X")," ")),"")))</f>
        <v/>
      </c>
      <c r="O20" s="95"/>
      <c r="P20" s="99" t="str">
        <f>IF(OR(AND(G20="",H20="",O20=""),AND(G20=0,H20=0,O20=0)),"",IF(O20="","?",IF(O20&gt;0,IF($F20=Lists!$C$5,IF(+$H20&lt;=O20,IF(O20&lt;=$G20,"ok","X"),"X"),IF(OR($F20=Lists!$C$3,$F20=Lists!$C$4),IF(OR(AND(O20&gt;=$H20,$G20=0),AND($H20=0,O20&lt;=$G20)),"ok","X")," ")),"")))</f>
        <v/>
      </c>
      <c r="Q20" s="95"/>
      <c r="R20" s="106" t="str">
        <f>IF(OR(AND(G20="",H20="",Q20=""),AND(G20=0,H20=0,Q20=0)),"",IF(Q20="","?",IF(Q20&gt;0,IF($F20=Lists!$C$5,IF(+$H20&lt;=Q20,IF(Q20&lt;=$G20,"ok","X"),"X"),IF(OR($F20=Lists!$C$3,$F20=Lists!$C$4),IF(OR(AND(Q20&gt;=$H20,$G20=0),AND($H20=0,Q20&lt;=$G20)),"ok","X")," ")),"")))</f>
        <v/>
      </c>
      <c r="S20" s="1242"/>
      <c r="T20" s="1243"/>
      <c r="U20" s="1244"/>
      <c r="V20" s="109" t="str">
        <f t="shared" si="0"/>
        <v/>
      </c>
      <c r="W20" s="103"/>
      <c r="X20" s="839"/>
      <c r="Y20" s="1198"/>
      <c r="Z20" s="1198"/>
      <c r="AA20" s="1198"/>
      <c r="AB20" s="1198"/>
      <c r="AC20" s="1198"/>
      <c r="AD20" s="1199"/>
    </row>
    <row r="21" spans="1:30" s="44" customFormat="1" ht="14.7" customHeight="1" x14ac:dyDescent="0.25">
      <c r="A21" s="82">
        <v>13</v>
      </c>
      <c r="B21" s="79"/>
      <c r="C21" s="1211"/>
      <c r="D21" s="1212"/>
      <c r="E21" s="90"/>
      <c r="F21" s="93"/>
      <c r="G21" s="87"/>
      <c r="H21" s="84"/>
      <c r="I21" s="95"/>
      <c r="J21" s="106" t="str">
        <f>IF(OR(AND(G21="",H21="",I21=""),AND(G21=0,H21=0,I21=0)),"",IF(I21="","?",IF(I21&gt;0,IF($F21=Lists!$C$5,IF(+$H21&lt;=I21,IF(I21&lt;=$G21,"ok","X"),"X"),IF(OR($F21=Lists!$C$3,$F21=Lists!$C$4),IF(OR(AND(I21&gt;=$H21,$G21=0),AND($H21=0,I21&lt;=$G21)),"ok","X")," ")),"")))</f>
        <v/>
      </c>
      <c r="K21" s="95"/>
      <c r="L21" s="106" t="str">
        <f>IF(OR(AND(G21="",H21="",K21=""),AND(G21=0,H21=0,K21=0)),"",IF(K21="","?",IF(K21&gt;0,IF($F21=Lists!$C$5,IF(+$H21&lt;=K21,IF(K21&lt;=$G21,"ok","X"),"X"),IF(OR($F21=Lists!$C$3,$F21=Lists!$C$4),IF(OR(AND(K21&gt;=$H21,$G21=0),AND($H21=0,K21&lt;=$G21)),"ok","X")," ")),"")))</f>
        <v/>
      </c>
      <c r="M21" s="95"/>
      <c r="N21" s="106" t="str">
        <f>IF(OR(AND(G21="",H21="",M21=""),AND(G21=0,H21=0,M21=0)),"",IF(M21="","?",IF(M21&gt;0,IF($F21=Lists!$C$5,IF(+$H21&lt;=M21,IF(M21&lt;=$G21,"ok","X"),"X"),IF(OR($F21=Lists!$C$3,$F21=Lists!$C$4),IF(OR(AND(M21&gt;=$H21,$G21=0),AND($H21=0,M21&lt;=$G21)),"ok","X")," ")),"")))</f>
        <v/>
      </c>
      <c r="O21" s="95"/>
      <c r="P21" s="99" t="str">
        <f>IF(OR(AND(G21="",H21="",O21=""),AND(G21=0,H21=0,O21=0)),"",IF(O21="","?",IF(O21&gt;0,IF($F21=Lists!$C$5,IF(+$H21&lt;=O21,IF(O21&lt;=$G21,"ok","X"),"X"),IF(OR($F21=Lists!$C$3,$F21=Lists!$C$4),IF(OR(AND(O21&gt;=$H21,$G21=0),AND($H21=0,O21&lt;=$G21)),"ok","X")," ")),"")))</f>
        <v/>
      </c>
      <c r="Q21" s="95"/>
      <c r="R21" s="106" t="str">
        <f>IF(OR(AND(G21="",H21="",Q21=""),AND(G21=0,H21=0,Q21=0)),"",IF(Q21="","?",IF(Q21&gt;0,IF($F21=Lists!$C$5,IF(+$H21&lt;=Q21,IF(Q21&lt;=$G21,"ok","X"),"X"),IF(OR($F21=Lists!$C$3,$F21=Lists!$C$4),IF(OR(AND(Q21&gt;=$H21,$G21=0),AND($H21=0,Q21&lt;=$G21)),"ok","X")," ")),"")))</f>
        <v/>
      </c>
      <c r="S21" s="1242"/>
      <c r="T21" s="1243"/>
      <c r="U21" s="1244"/>
      <c r="V21" s="109" t="str">
        <f t="shared" si="0"/>
        <v/>
      </c>
      <c r="W21" s="103"/>
      <c r="X21" s="839"/>
      <c r="Y21" s="1198"/>
      <c r="Z21" s="1198"/>
      <c r="AA21" s="1198"/>
      <c r="AB21" s="1198"/>
      <c r="AC21" s="1198"/>
      <c r="AD21" s="1199"/>
    </row>
    <row r="22" spans="1:30" s="44" customFormat="1" ht="14.7" customHeight="1" x14ac:dyDescent="0.25">
      <c r="A22" s="82">
        <v>14</v>
      </c>
      <c r="B22" s="79"/>
      <c r="C22" s="1211"/>
      <c r="D22" s="1212"/>
      <c r="E22" s="90"/>
      <c r="F22" s="93"/>
      <c r="G22" s="87"/>
      <c r="H22" s="84"/>
      <c r="I22" s="95"/>
      <c r="J22" s="106" t="str">
        <f>IF(OR(AND(G22="",H22="",I22=""),AND(G22=0,H22=0,I22=0)),"",IF(I22="","?",IF(I22&gt;0,IF($F22=Lists!$C$5,IF(+$H22&lt;=I22,IF(I22&lt;=$G22,"ok","X"),"X"),IF(OR($F22=Lists!$C$3,$F22=Lists!$C$4),IF(OR(AND(I22&gt;=$H22,$G22=0),AND($H22=0,I22&lt;=$G22)),"ok","X")," ")),"")))</f>
        <v/>
      </c>
      <c r="K22" s="95"/>
      <c r="L22" s="106" t="str">
        <f>IF(OR(AND(G22="",H22="",K22=""),AND(G22=0,H22=0,K22=0)),"",IF(K22="","?",IF(K22&gt;0,IF($F22=Lists!$C$5,IF(+$H22&lt;=K22,IF(K22&lt;=$G22,"ok","X"),"X"),IF(OR($F22=Lists!$C$3,$F22=Lists!$C$4),IF(OR(AND(K22&gt;=$H22,$G22=0),AND($H22=0,K22&lt;=$G22)),"ok","X")," ")),"")))</f>
        <v/>
      </c>
      <c r="M22" s="95"/>
      <c r="N22" s="106" t="str">
        <f>IF(OR(AND(G22="",H22="",M22=""),AND(G22=0,H22=0,M22=0)),"",IF(M22="","?",IF(M22&gt;0,IF($F22=Lists!$C$5,IF(+$H22&lt;=M22,IF(M22&lt;=$G22,"ok","X"),"X"),IF(OR($F22=Lists!$C$3,$F22=Lists!$C$4),IF(OR(AND(M22&gt;=$H22,$G22=0),AND($H22=0,M22&lt;=$G22)),"ok","X")," ")),"")))</f>
        <v/>
      </c>
      <c r="O22" s="95"/>
      <c r="P22" s="99" t="str">
        <f>IF(OR(AND(G22="",H22="",O22=""),AND(G22=0,H22=0,O22=0)),"",IF(O22="","?",IF(O22&gt;0,IF($F22=Lists!$C$5,IF(+$H22&lt;=O22,IF(O22&lt;=$G22,"ok","X"),"X"),IF(OR($F22=Lists!$C$3,$F22=Lists!$C$4),IF(OR(AND(O22&gt;=$H22,$G22=0),AND($H22=0,O22&lt;=$G22)),"ok","X")," ")),"")))</f>
        <v/>
      </c>
      <c r="Q22" s="95"/>
      <c r="R22" s="106" t="str">
        <f>IF(OR(AND(G22="",H22="",Q22=""),AND(G22=0,H22=0,Q22=0)),"",IF(Q22="","?",IF(Q22&gt;0,IF($F22=Lists!$C$5,IF(+$H22&lt;=Q22,IF(Q22&lt;=$G22,"ok","X"),"X"),IF(OR($F22=Lists!$C$3,$F22=Lists!$C$4),IF(OR(AND(Q22&gt;=$H22,$G22=0),AND($H22=0,Q22&lt;=$G22)),"ok","X")," ")),"")))</f>
        <v/>
      </c>
      <c r="S22" s="1242"/>
      <c r="T22" s="1243"/>
      <c r="U22" s="1244"/>
      <c r="V22" s="109" t="str">
        <f t="shared" si="0"/>
        <v/>
      </c>
      <c r="W22" s="103"/>
      <c r="X22" s="839"/>
      <c r="Y22" s="1198"/>
      <c r="Z22" s="1198"/>
      <c r="AA22" s="1198"/>
      <c r="AB22" s="1198"/>
      <c r="AC22" s="1198"/>
      <c r="AD22" s="1199"/>
    </row>
    <row r="23" spans="1:30" s="44" customFormat="1" ht="14.7" customHeight="1" x14ac:dyDescent="0.25">
      <c r="A23" s="82">
        <v>15</v>
      </c>
      <c r="B23" s="79"/>
      <c r="C23" s="1211"/>
      <c r="D23" s="1212"/>
      <c r="E23" s="90"/>
      <c r="F23" s="93"/>
      <c r="G23" s="87"/>
      <c r="H23" s="84"/>
      <c r="I23" s="95"/>
      <c r="J23" s="106" t="str">
        <f>IF(OR(AND(G23="",H23="",I23=""),AND(G23=0,H23=0,I23=0)),"",IF(I23="","?",IF(I23&gt;0,IF($F23=Lists!$C$5,IF(+$H23&lt;=I23,IF(I23&lt;=$G23,"ok","X"),"X"),IF(OR($F23=Lists!$C$3,$F23=Lists!$C$4),IF(OR(AND(I23&gt;=$H23,$G23=0),AND($H23=0,I23&lt;=$G23)),"ok","X")," ")),"")))</f>
        <v/>
      </c>
      <c r="K23" s="95"/>
      <c r="L23" s="106" t="str">
        <f>IF(OR(AND(G23="",H23="",K23=""),AND(G23=0,H23=0,K23=0)),"",IF(K23="","?",IF(K23&gt;0,IF($F23=Lists!$C$5,IF(+$H23&lt;=K23,IF(K23&lt;=$G23,"ok","X"),"X"),IF(OR($F23=Lists!$C$3,$F23=Lists!$C$4),IF(OR(AND(K23&gt;=$H23,$G23=0),AND($H23=0,K23&lt;=$G23)),"ok","X")," ")),"")))</f>
        <v/>
      </c>
      <c r="M23" s="95"/>
      <c r="N23" s="106" t="str">
        <f>IF(OR(AND(G23="",H23="",M23=""),AND(G23=0,H23=0,M23=0)),"",IF(M23="","?",IF(M23&gt;0,IF($F23=Lists!$C$5,IF(+$H23&lt;=M23,IF(M23&lt;=$G23,"ok","X"),"X"),IF(OR($F23=Lists!$C$3,$F23=Lists!$C$4),IF(OR(AND(M23&gt;=$H23,$G23=0),AND($H23=0,M23&lt;=$G23)),"ok","X")," ")),"")))</f>
        <v/>
      </c>
      <c r="O23" s="95"/>
      <c r="P23" s="99" t="str">
        <f>IF(OR(AND(G23="",H23="",O23=""),AND(G23=0,H23=0,O23=0)),"",IF(O23="","?",IF(O23&gt;0,IF($F23=Lists!$C$5,IF(+$H23&lt;=O23,IF(O23&lt;=$G23,"ok","X"),"X"),IF(OR($F23=Lists!$C$3,$F23=Lists!$C$4),IF(OR(AND(O23&gt;=$H23,$G23=0),AND($H23=0,O23&lt;=$G23)),"ok","X")," ")),"")))</f>
        <v/>
      </c>
      <c r="Q23" s="95"/>
      <c r="R23" s="106" t="str">
        <f>IF(OR(AND(G23="",H23="",Q23=""),AND(G23=0,H23=0,Q23=0)),"",IF(Q23="","?",IF(Q23&gt;0,IF($F23=Lists!$C$5,IF(+$H23&lt;=Q23,IF(Q23&lt;=$G23,"ok","X"),"X"),IF(OR($F23=Lists!$C$3,$F23=Lists!$C$4),IF(OR(AND(Q23&gt;=$H23,$G23=0),AND($H23=0,Q23&lt;=$G23)),"ok","X")," ")),"")))</f>
        <v/>
      </c>
      <c r="S23" s="1242"/>
      <c r="T23" s="1243"/>
      <c r="U23" s="1244"/>
      <c r="V23" s="109" t="str">
        <f t="shared" si="0"/>
        <v/>
      </c>
      <c r="W23" s="103"/>
      <c r="X23" s="839"/>
      <c r="Y23" s="1198"/>
      <c r="Z23" s="1198"/>
      <c r="AA23" s="1198"/>
      <c r="AB23" s="1198"/>
      <c r="AC23" s="1198"/>
      <c r="AD23" s="1199"/>
    </row>
    <row r="24" spans="1:30" s="44" customFormat="1" ht="14.7" customHeight="1" x14ac:dyDescent="0.25">
      <c r="A24" s="82">
        <v>16</v>
      </c>
      <c r="B24" s="79"/>
      <c r="C24" s="1211"/>
      <c r="D24" s="1212"/>
      <c r="E24" s="90"/>
      <c r="F24" s="93"/>
      <c r="G24" s="87"/>
      <c r="H24" s="84"/>
      <c r="I24" s="95"/>
      <c r="J24" s="106" t="str">
        <f>IF(OR(AND(G24="",H24="",I24=""),AND(G24=0,H24=0,I24=0)),"",IF(I24="","?",IF(I24&gt;0,IF($F24=Lists!$C$5,IF(+$H24&lt;=I24,IF(I24&lt;=$G24,"ok","X"),"X"),IF(OR($F24=Lists!$C$3,$F24=Lists!$C$4),IF(OR(AND(I24&gt;=$H24,$G24=0),AND($H24=0,I24&lt;=$G24)),"ok","X")," ")),"")))</f>
        <v/>
      </c>
      <c r="K24" s="95"/>
      <c r="L24" s="106" t="str">
        <f>IF(OR(AND(G24="",H24="",K24=""),AND(G24=0,H24=0,K24=0)),"",IF(K24="","?",IF(K24&gt;0,IF($F24=Lists!$C$5,IF(+$H24&lt;=K24,IF(K24&lt;=$G24,"ok","X"),"X"),IF(OR($F24=Lists!$C$3,$F24=Lists!$C$4),IF(OR(AND(K24&gt;=$H24,$G24=0),AND($H24=0,K24&lt;=$G24)),"ok","X")," ")),"")))</f>
        <v/>
      </c>
      <c r="M24" s="95"/>
      <c r="N24" s="106" t="str">
        <f>IF(OR(AND(G24="",H24="",M24=""),AND(G24=0,H24=0,M24=0)),"",IF(M24="","?",IF(M24&gt;0,IF($F24=Lists!$C$5,IF(+$H24&lt;=M24,IF(M24&lt;=$G24,"ok","X"),"X"),IF(OR($F24=Lists!$C$3,$F24=Lists!$C$4),IF(OR(AND(M24&gt;=$H24,$G24=0),AND($H24=0,M24&lt;=$G24)),"ok","X")," ")),"")))</f>
        <v/>
      </c>
      <c r="O24" s="95"/>
      <c r="P24" s="99" t="str">
        <f>IF(OR(AND(G24="",H24="",O24=""),AND(G24=0,H24=0,O24=0)),"",IF(O24="","?",IF(O24&gt;0,IF($F24=Lists!$C$5,IF(+$H24&lt;=O24,IF(O24&lt;=$G24,"ok","X"),"X"),IF(OR($F24=Lists!$C$3,$F24=Lists!$C$4),IF(OR(AND(O24&gt;=$H24,$G24=0),AND($H24=0,O24&lt;=$G24)),"ok","X")," ")),"")))</f>
        <v/>
      </c>
      <c r="Q24" s="95"/>
      <c r="R24" s="106" t="str">
        <f>IF(OR(AND(G24="",H24="",Q24=""),AND(G24=0,H24=0,Q24=0)),"",IF(Q24="","?",IF(Q24&gt;0,IF($F24=Lists!$C$5,IF(+$H24&lt;=Q24,IF(Q24&lt;=$G24,"ok","X"),"X"),IF(OR($F24=Lists!$C$3,$F24=Lists!$C$4),IF(OR(AND(Q24&gt;=$H24,$G24=0),AND($H24=0,Q24&lt;=$G24)),"ok","X")," ")),"")))</f>
        <v/>
      </c>
      <c r="S24" s="1242"/>
      <c r="T24" s="1243"/>
      <c r="U24" s="1244"/>
      <c r="V24" s="109" t="str">
        <f t="shared" si="0"/>
        <v/>
      </c>
      <c r="W24" s="103"/>
      <c r="X24" s="839"/>
      <c r="Y24" s="1198"/>
      <c r="Z24" s="1198"/>
      <c r="AA24" s="1198"/>
      <c r="AB24" s="1198"/>
      <c r="AC24" s="1198"/>
      <c r="AD24" s="1199"/>
    </row>
    <row r="25" spans="1:30" s="44" customFormat="1" ht="14.7" customHeight="1" x14ac:dyDescent="0.25">
      <c r="A25" s="82">
        <v>17</v>
      </c>
      <c r="B25" s="79"/>
      <c r="C25" s="1211"/>
      <c r="D25" s="1212"/>
      <c r="E25" s="90"/>
      <c r="F25" s="93"/>
      <c r="G25" s="87"/>
      <c r="H25" s="84"/>
      <c r="I25" s="95"/>
      <c r="J25" s="106" t="str">
        <f>IF(OR(AND(G25="",H25="",I25=""),AND(G25=0,H25=0,I25=0)),"",IF(I25="","?",IF(I25&gt;0,IF($F25=Lists!$C$5,IF(+$H25&lt;=I25,IF(I25&lt;=$G25,"ok","X"),"X"),IF(OR($F25=Lists!$C$3,$F25=Lists!$C$4),IF(OR(AND(I25&gt;=$H25,$G25=0),AND($H25=0,I25&lt;=$G25)),"ok","X")," ")),"")))</f>
        <v/>
      </c>
      <c r="K25" s="95"/>
      <c r="L25" s="106" t="str">
        <f>IF(OR(AND(G25="",H25="",K25=""),AND(G25=0,H25=0,K25=0)),"",IF(K25="","?",IF(K25&gt;0,IF($F25=Lists!$C$5,IF(+$H25&lt;=K25,IF(K25&lt;=$G25,"ok","X"),"X"),IF(OR($F25=Lists!$C$3,$F25=Lists!$C$4),IF(OR(AND(K25&gt;=$H25,$G25=0),AND($H25=0,K25&lt;=$G25)),"ok","X")," ")),"")))</f>
        <v/>
      </c>
      <c r="M25" s="95"/>
      <c r="N25" s="106" t="str">
        <f>IF(OR(AND(G25="",H25="",M25=""),AND(G25=0,H25=0,M25=0)),"",IF(M25="","?",IF(M25&gt;0,IF($F25=Lists!$C$5,IF(+$H25&lt;=M25,IF(M25&lt;=$G25,"ok","X"),"X"),IF(OR($F25=Lists!$C$3,$F25=Lists!$C$4),IF(OR(AND(M25&gt;=$H25,$G25=0),AND($H25=0,M25&lt;=$G25)),"ok","X")," ")),"")))</f>
        <v/>
      </c>
      <c r="O25" s="95"/>
      <c r="P25" s="99" t="str">
        <f>IF(OR(AND(G25="",H25="",O25=""),AND(G25=0,H25=0,O25=0)),"",IF(O25="","?",IF(O25&gt;0,IF($F25=Lists!$C$5,IF(+$H25&lt;=O25,IF(O25&lt;=$G25,"ok","X"),"X"),IF(OR($F25=Lists!$C$3,$F25=Lists!$C$4),IF(OR(AND(O25&gt;=$H25,$G25=0),AND($H25=0,O25&lt;=$G25)),"ok","X")," ")),"")))</f>
        <v/>
      </c>
      <c r="Q25" s="95"/>
      <c r="R25" s="106" t="str">
        <f>IF(OR(AND(G25="",H25="",Q25=""),AND(G25=0,H25=0,Q25=0)),"",IF(Q25="","?",IF(Q25&gt;0,IF($F25=Lists!$C$5,IF(+$H25&lt;=Q25,IF(Q25&lt;=$G25,"ok","X"),"X"),IF(OR($F25=Lists!$C$3,$F25=Lists!$C$4),IF(OR(AND(Q25&gt;=$H25,$G25=0),AND($H25=0,Q25&lt;=$G25)),"ok","X")," ")),"")))</f>
        <v/>
      </c>
      <c r="S25" s="1242"/>
      <c r="T25" s="1243"/>
      <c r="U25" s="1244"/>
      <c r="V25" s="109" t="str">
        <f t="shared" si="0"/>
        <v/>
      </c>
      <c r="W25" s="103"/>
      <c r="X25" s="839"/>
      <c r="Y25" s="1198"/>
      <c r="Z25" s="1198"/>
      <c r="AA25" s="1198"/>
      <c r="AB25" s="1198"/>
      <c r="AC25" s="1198"/>
      <c r="AD25" s="1199"/>
    </row>
    <row r="26" spans="1:30" s="44" customFormat="1" ht="14.7" customHeight="1" x14ac:dyDescent="0.25">
      <c r="A26" s="82">
        <v>18</v>
      </c>
      <c r="B26" s="79"/>
      <c r="C26" s="1211"/>
      <c r="D26" s="1212"/>
      <c r="E26" s="90"/>
      <c r="F26" s="93"/>
      <c r="G26" s="87"/>
      <c r="H26" s="84"/>
      <c r="I26" s="95"/>
      <c r="J26" s="106" t="str">
        <f>IF(OR(AND(G26="",H26="",I26=""),AND(G26=0,H26=0,I26=0)),"",IF(I26="","?",IF(I26&gt;0,IF($F26=Lists!$C$5,IF(+$H26&lt;=I26,IF(I26&lt;=$G26,"ok","X"),"X"),IF(OR($F26=Lists!$C$3,$F26=Lists!$C$4),IF(OR(AND(I26&gt;=$H26,$G26=0),AND($H26=0,I26&lt;=$G26)),"ok","X")," ")),"")))</f>
        <v/>
      </c>
      <c r="K26" s="95"/>
      <c r="L26" s="106" t="str">
        <f>IF(OR(AND(G26="",H26="",K26=""),AND(G26=0,H26=0,K26=0)),"",IF(K26="","?",IF(K26&gt;0,IF($F26=Lists!$C$5,IF(+$H26&lt;=K26,IF(K26&lt;=$G26,"ok","X"),"X"),IF(OR($F26=Lists!$C$3,$F26=Lists!$C$4),IF(OR(AND(K26&gt;=$H26,$G26=0),AND($H26=0,K26&lt;=$G26)),"ok","X")," ")),"")))</f>
        <v/>
      </c>
      <c r="M26" s="95"/>
      <c r="N26" s="106" t="str">
        <f>IF(OR(AND(G26="",H26="",M26=""),AND(G26=0,H26=0,M26=0)),"",IF(M26="","?",IF(M26&gt;0,IF($F26=Lists!$C$5,IF(+$H26&lt;=M26,IF(M26&lt;=$G26,"ok","X"),"X"),IF(OR($F26=Lists!$C$3,$F26=Lists!$C$4),IF(OR(AND(M26&gt;=$H26,$G26=0),AND($H26=0,M26&lt;=$G26)),"ok","X")," ")),"")))</f>
        <v/>
      </c>
      <c r="O26" s="95"/>
      <c r="P26" s="99" t="str">
        <f>IF(OR(AND(G26="",H26="",O26=""),AND(G26=0,H26=0,O26=0)),"",IF(O26="","?",IF(O26&gt;0,IF($F26=Lists!$C$5,IF(+$H26&lt;=O26,IF(O26&lt;=$G26,"ok","X"),"X"),IF(OR($F26=Lists!$C$3,$F26=Lists!$C$4),IF(OR(AND(O26&gt;=$H26,$G26=0),AND($H26=0,O26&lt;=$G26)),"ok","X")," ")),"")))</f>
        <v/>
      </c>
      <c r="Q26" s="95"/>
      <c r="R26" s="106" t="str">
        <f>IF(OR(AND(G26="",H26="",Q26=""),AND(G26=0,H26=0,Q26=0)),"",IF(Q26="","?",IF(Q26&gt;0,IF($F26=Lists!$C$5,IF(+$H26&lt;=Q26,IF(Q26&lt;=$G26,"ok","X"),"X"),IF(OR($F26=Lists!$C$3,$F26=Lists!$C$4),IF(OR(AND(Q26&gt;=$H26,$G26=0),AND($H26=0,Q26&lt;=$G26)),"ok","X")," ")),"")))</f>
        <v/>
      </c>
      <c r="S26" s="1242"/>
      <c r="T26" s="1243"/>
      <c r="U26" s="1244"/>
      <c r="V26" s="109" t="str">
        <f t="shared" si="0"/>
        <v/>
      </c>
      <c r="W26" s="103"/>
      <c r="X26" s="839"/>
      <c r="Y26" s="1198"/>
      <c r="Z26" s="1198"/>
      <c r="AA26" s="1198"/>
      <c r="AB26" s="1198"/>
      <c r="AC26" s="1198"/>
      <c r="AD26" s="1199"/>
    </row>
    <row r="27" spans="1:30" s="44" customFormat="1" ht="14.7" customHeight="1" x14ac:dyDescent="0.25">
      <c r="A27" s="82">
        <v>19</v>
      </c>
      <c r="B27" s="79"/>
      <c r="C27" s="1211"/>
      <c r="D27" s="1212"/>
      <c r="E27" s="90"/>
      <c r="F27" s="93"/>
      <c r="G27" s="87"/>
      <c r="H27" s="84"/>
      <c r="I27" s="95"/>
      <c r="J27" s="106" t="str">
        <f>IF(OR(AND(G27="",H27="",I27=""),AND(G27=0,H27=0,I27=0)),"",IF(I27="","?",IF(I27&gt;0,IF($F27=Lists!$C$5,IF(+$H27&lt;=I27,IF(I27&lt;=$G27,"ok","X"),"X"),IF(OR($F27=Lists!$C$3,$F27=Lists!$C$4),IF(OR(AND(I27&gt;=$H27,$G27=0),AND($H27=0,I27&lt;=$G27)),"ok","X")," ")),"")))</f>
        <v/>
      </c>
      <c r="K27" s="95"/>
      <c r="L27" s="106" t="str">
        <f>IF(OR(AND(G27="",H27="",K27=""),AND(G27=0,H27=0,K27=0)),"",IF(K27="","?",IF(K27&gt;0,IF($F27=Lists!$C$5,IF(+$H27&lt;=K27,IF(K27&lt;=$G27,"ok","X"),"X"),IF(OR($F27=Lists!$C$3,$F27=Lists!$C$4),IF(OR(AND(K27&gt;=$H27,$G27=0),AND($H27=0,K27&lt;=$G27)),"ok","X")," ")),"")))</f>
        <v/>
      </c>
      <c r="M27" s="95"/>
      <c r="N27" s="106" t="str">
        <f>IF(OR(AND(G27="",H27="",M27=""),AND(G27=0,H27=0,M27=0)),"",IF(M27="","?",IF(M27&gt;0,IF($F27=Lists!$C$5,IF(+$H27&lt;=M27,IF(M27&lt;=$G27,"ok","X"),"X"),IF(OR($F27=Lists!$C$3,$F27=Lists!$C$4),IF(OR(AND(M27&gt;=$H27,$G27=0),AND($H27=0,M27&lt;=$G27)),"ok","X")," ")),"")))</f>
        <v/>
      </c>
      <c r="O27" s="95"/>
      <c r="P27" s="99" t="str">
        <f>IF(OR(AND(G27="",H27="",O27=""),AND(G27=0,H27=0,O27=0)),"",IF(O27="","?",IF(O27&gt;0,IF($F27=Lists!$C$5,IF(+$H27&lt;=O27,IF(O27&lt;=$G27,"ok","X"),"X"),IF(OR($F27=Lists!$C$3,$F27=Lists!$C$4),IF(OR(AND(O27&gt;=$H27,$G27=0),AND($H27=0,O27&lt;=$G27)),"ok","X")," ")),"")))</f>
        <v/>
      </c>
      <c r="Q27" s="95"/>
      <c r="R27" s="106" t="str">
        <f>IF(OR(AND(G27="",H27="",Q27=""),AND(G27=0,H27=0,Q27=0)),"",IF(Q27="","?",IF(Q27&gt;0,IF($F27=Lists!$C$5,IF(+$H27&lt;=Q27,IF(Q27&lt;=$G27,"ok","X"),"X"),IF(OR($F27=Lists!$C$3,$F27=Lists!$C$4),IF(OR(AND(Q27&gt;=$H27,$G27=0),AND($H27=0,Q27&lt;=$G27)),"ok","X")," ")),"")))</f>
        <v/>
      </c>
      <c r="S27" s="1242"/>
      <c r="T27" s="1243"/>
      <c r="U27" s="1244"/>
      <c r="V27" s="109" t="str">
        <f t="shared" si="0"/>
        <v/>
      </c>
      <c r="W27" s="103"/>
      <c r="X27" s="839"/>
      <c r="Y27" s="1198"/>
      <c r="Z27" s="1198"/>
      <c r="AA27" s="1198"/>
      <c r="AB27" s="1198"/>
      <c r="AC27" s="1198"/>
      <c r="AD27" s="1199"/>
    </row>
    <row r="28" spans="1:30" s="44" customFormat="1" ht="14.7" customHeight="1" x14ac:dyDescent="0.25">
      <c r="A28" s="82">
        <v>20</v>
      </c>
      <c r="B28" s="79"/>
      <c r="C28" s="1211"/>
      <c r="D28" s="1212"/>
      <c r="E28" s="90"/>
      <c r="F28" s="93"/>
      <c r="G28" s="87"/>
      <c r="H28" s="84"/>
      <c r="I28" s="95"/>
      <c r="J28" s="106" t="str">
        <f>IF(OR(AND(G28="",H28="",I28=""),AND(G28=0,H28=0,I28=0)),"",IF(I28="","?",IF(I28&gt;0,IF($F28=Lists!$C$5,IF(+$H28&lt;=I28,IF(I28&lt;=$G28,"ok","X"),"X"),IF(OR($F28=Lists!$C$3,$F28=Lists!$C$4),IF(OR(AND(I28&gt;=$H28,$G28=0),AND($H28=0,I28&lt;=$G28)),"ok","X")," ")),"")))</f>
        <v/>
      </c>
      <c r="K28" s="95"/>
      <c r="L28" s="106" t="str">
        <f>IF(OR(AND(G28="",H28="",K28=""),AND(G28=0,H28=0,K28=0)),"",IF(K28="","?",IF(K28&gt;0,IF($F28=Lists!$C$5,IF(+$H28&lt;=K28,IF(K28&lt;=$G28,"ok","X"),"X"),IF(OR($F28=Lists!$C$3,$F28=Lists!$C$4),IF(OR(AND(K28&gt;=$H28,$G28=0),AND($H28=0,K28&lt;=$G28)),"ok","X")," ")),"")))</f>
        <v/>
      </c>
      <c r="M28" s="95"/>
      <c r="N28" s="106" t="str">
        <f>IF(OR(AND(G28="",H28="",M28=""),AND(G28=0,H28=0,M28=0)),"",IF(M28="","?",IF(M28&gt;0,IF($F28=Lists!$C$5,IF(+$H28&lt;=M28,IF(M28&lt;=$G28,"ok","X"),"X"),IF(OR($F28=Lists!$C$3,$F28=Lists!$C$4),IF(OR(AND(M28&gt;=$H28,$G28=0),AND($H28=0,M28&lt;=$G28)),"ok","X")," ")),"")))</f>
        <v/>
      </c>
      <c r="O28" s="95"/>
      <c r="P28" s="99" t="str">
        <f>IF(OR(AND(G28="",H28="",O28=""),AND(G28=0,H28=0,O28=0)),"",IF(O28="","?",IF(O28&gt;0,IF($F28=Lists!$C$5,IF(+$H28&lt;=O28,IF(O28&lt;=$G28,"ok","X"),"X"),IF(OR($F28=Lists!$C$3,$F28=Lists!$C$4),IF(OR(AND(O28&gt;=$H28,$G28=0),AND($H28=0,O28&lt;=$G28)),"ok","X")," ")),"")))</f>
        <v/>
      </c>
      <c r="Q28" s="95"/>
      <c r="R28" s="106" t="str">
        <f>IF(OR(AND(G28="",H28="",Q28=""),AND(G28=0,H28=0,Q28=0)),"",IF(Q28="","?",IF(Q28&gt;0,IF($F28=Lists!$C$5,IF(+$H28&lt;=Q28,IF(Q28&lt;=$G28,"ok","X"),"X"),IF(OR($F28=Lists!$C$3,$F28=Lists!$C$4),IF(OR(AND(Q28&gt;=$H28,$G28=0),AND($H28=0,Q28&lt;=$G28)),"ok","X")," ")),"")))</f>
        <v/>
      </c>
      <c r="S28" s="1242"/>
      <c r="T28" s="1243"/>
      <c r="U28" s="1244"/>
      <c r="V28" s="109" t="str">
        <f t="shared" si="0"/>
        <v/>
      </c>
      <c r="W28" s="103"/>
      <c r="X28" s="839"/>
      <c r="Y28" s="1198"/>
      <c r="Z28" s="1198"/>
      <c r="AA28" s="1198"/>
      <c r="AB28" s="1198"/>
      <c r="AC28" s="1198"/>
      <c r="AD28" s="1199"/>
    </row>
    <row r="29" spans="1:30" s="44" customFormat="1" ht="14.7" customHeight="1" x14ac:dyDescent="0.25">
      <c r="A29" s="82">
        <v>21</v>
      </c>
      <c r="B29" s="79"/>
      <c r="C29" s="1211"/>
      <c r="D29" s="1212"/>
      <c r="E29" s="90"/>
      <c r="F29" s="93"/>
      <c r="G29" s="87"/>
      <c r="H29" s="84"/>
      <c r="I29" s="95"/>
      <c r="J29" s="106" t="str">
        <f>IF(OR(AND(G29="",H29="",I29=""),AND(G29=0,H29=0,I29=0)),"",IF(I29="","?",IF(I29&gt;0,IF($F29=Lists!$C$5,IF(+$H29&lt;=I29,IF(I29&lt;=$G29,"ok","X"),"X"),IF(OR($F29=Lists!$C$3,$F29=Lists!$C$4),IF(OR(AND(I29&gt;=$H29,$G29=0),AND($H29=0,I29&lt;=$G29)),"ok","X")," ")),"")))</f>
        <v/>
      </c>
      <c r="K29" s="95"/>
      <c r="L29" s="106" t="str">
        <f>IF(OR(AND(G29="",H29="",K29=""),AND(G29=0,H29=0,K29=0)),"",IF(K29="","?",IF(K29&gt;0,IF($F29=Lists!$C$5,IF(+$H29&lt;=K29,IF(K29&lt;=$G29,"ok","X"),"X"),IF(OR($F29=Lists!$C$3,$F29=Lists!$C$4),IF(OR(AND(K29&gt;=$H29,$G29=0),AND($H29=0,K29&lt;=$G29)),"ok","X")," ")),"")))</f>
        <v/>
      </c>
      <c r="M29" s="95"/>
      <c r="N29" s="106" t="str">
        <f>IF(OR(AND(G29="",H29="",M29=""),AND(G29=0,H29=0,M29=0)),"",IF(M29="","?",IF(M29&gt;0,IF($F29=Lists!$C$5,IF(+$H29&lt;=M29,IF(M29&lt;=$G29,"ok","X"),"X"),IF(OR($F29=Lists!$C$3,$F29=Lists!$C$4),IF(OR(AND(M29&gt;=$H29,$G29=0),AND($H29=0,M29&lt;=$G29)),"ok","X")," ")),"")))</f>
        <v/>
      </c>
      <c r="O29" s="95"/>
      <c r="P29" s="99" t="str">
        <f>IF(OR(AND(G29="",H29="",O29=""),AND(G29=0,H29=0,O29=0)),"",IF(O29="","?",IF(O29&gt;0,IF($F29=Lists!$C$5,IF(+$H29&lt;=O29,IF(O29&lt;=$G29,"ok","X"),"X"),IF(OR($F29=Lists!$C$3,$F29=Lists!$C$4),IF(OR(AND(O29&gt;=$H29,$G29=0),AND($H29=0,O29&lt;=$G29)),"ok","X")," ")),"")))</f>
        <v/>
      </c>
      <c r="Q29" s="95"/>
      <c r="R29" s="106" t="str">
        <f>IF(OR(AND(G29="",H29="",Q29=""),AND(G29=0,H29=0,Q29=0)),"",IF(Q29="","?",IF(Q29&gt;0,IF($F29=Lists!$C$5,IF(+$H29&lt;=Q29,IF(Q29&lt;=$G29,"ok","X"),"X"),IF(OR($F29=Lists!$C$3,$F29=Lists!$C$4),IF(OR(AND(Q29&gt;=$H29,$G29=0),AND($H29=0,Q29&lt;=$G29)),"ok","X")," ")),"")))</f>
        <v/>
      </c>
      <c r="S29" s="1242"/>
      <c r="T29" s="1243"/>
      <c r="U29" s="1244"/>
      <c r="V29" s="109" t="str">
        <f t="shared" si="0"/>
        <v/>
      </c>
      <c r="W29" s="103"/>
      <c r="X29" s="839"/>
      <c r="Y29" s="1198"/>
      <c r="Z29" s="1198"/>
      <c r="AA29" s="1198"/>
      <c r="AB29" s="1198"/>
      <c r="AC29" s="1198"/>
      <c r="AD29" s="1199"/>
    </row>
    <row r="30" spans="1:30" s="44" customFormat="1" ht="14.7" customHeight="1" x14ac:dyDescent="0.25">
      <c r="A30" s="82">
        <v>22</v>
      </c>
      <c r="B30" s="79"/>
      <c r="C30" s="1211"/>
      <c r="D30" s="1212"/>
      <c r="E30" s="90"/>
      <c r="F30" s="93"/>
      <c r="G30" s="87"/>
      <c r="H30" s="84"/>
      <c r="I30" s="95"/>
      <c r="J30" s="106" t="str">
        <f>IF(OR(AND(G30="",H30="",I30=""),AND(G30=0,H30=0,I30=0)),"",IF(I30="","?",IF(I30&gt;0,IF($F30=Lists!$C$5,IF(+$H30&lt;=I30,IF(I30&lt;=$G30,"ok","X"),"X"),IF(OR($F30=Lists!$C$3,$F30=Lists!$C$4),IF(OR(AND(I30&gt;=$H30,$G30=0),AND($H30=0,I30&lt;=$G30)),"ok","X")," ")),"")))</f>
        <v/>
      </c>
      <c r="K30" s="95"/>
      <c r="L30" s="106" t="str">
        <f>IF(OR(AND(G30="",H30="",K30=""),AND(G30=0,H30=0,K30=0)),"",IF(K30="","?",IF(K30&gt;0,IF($F30=Lists!$C$5,IF(+$H30&lt;=K30,IF(K30&lt;=$G30,"ok","X"),"X"),IF(OR($F30=Lists!$C$3,$F30=Lists!$C$4),IF(OR(AND(K30&gt;=$H30,$G30=0),AND($H30=0,K30&lt;=$G30)),"ok","X")," ")),"")))</f>
        <v/>
      </c>
      <c r="M30" s="95"/>
      <c r="N30" s="106" t="str">
        <f>IF(OR(AND(G30="",H30="",M30=""),AND(G30=0,H30=0,M30=0)),"",IF(M30="","?",IF(M30&gt;0,IF($F30=Lists!$C$5,IF(+$H30&lt;=M30,IF(M30&lt;=$G30,"ok","X"),"X"),IF(OR($F30=Lists!$C$3,$F30=Lists!$C$4),IF(OR(AND(M30&gt;=$H30,$G30=0),AND($H30=0,M30&lt;=$G30)),"ok","X")," ")),"")))</f>
        <v/>
      </c>
      <c r="O30" s="95"/>
      <c r="P30" s="99" t="str">
        <f>IF(OR(AND(G30="",H30="",O30=""),AND(G30=0,H30=0,O30=0)),"",IF(O30="","?",IF(O30&gt;0,IF($F30=Lists!$C$5,IF(+$H30&lt;=O30,IF(O30&lt;=$G30,"ok","X"),"X"),IF(OR($F30=Lists!$C$3,$F30=Lists!$C$4),IF(OR(AND(O30&gt;=$H30,$G30=0),AND($H30=0,O30&lt;=$G30)),"ok","X")," ")),"")))</f>
        <v/>
      </c>
      <c r="Q30" s="95"/>
      <c r="R30" s="106" t="str">
        <f>IF(OR(AND(G30="",H30="",Q30=""),AND(G30=0,H30=0,Q30=0)),"",IF(Q30="","?",IF(Q30&gt;0,IF($F30=Lists!$C$5,IF(+$H30&lt;=Q30,IF(Q30&lt;=$G30,"ok","X"),"X"),IF(OR($F30=Lists!$C$3,$F30=Lists!$C$4),IF(OR(AND(Q30&gt;=$H30,$G30=0),AND($H30=0,Q30&lt;=$G30)),"ok","X")," ")),"")))</f>
        <v/>
      </c>
      <c r="S30" s="1242"/>
      <c r="T30" s="1243"/>
      <c r="U30" s="1244"/>
      <c r="V30" s="109" t="str">
        <f t="shared" si="0"/>
        <v/>
      </c>
      <c r="W30" s="103"/>
      <c r="X30" s="839"/>
      <c r="Y30" s="1198"/>
      <c r="Z30" s="1198"/>
      <c r="AA30" s="1198"/>
      <c r="AB30" s="1198"/>
      <c r="AC30" s="1198"/>
      <c r="AD30" s="1199"/>
    </row>
    <row r="31" spans="1:30" s="44" customFormat="1" ht="14.7" customHeight="1" x14ac:dyDescent="0.25">
      <c r="A31" s="82">
        <v>23</v>
      </c>
      <c r="B31" s="79"/>
      <c r="C31" s="1211"/>
      <c r="D31" s="1212"/>
      <c r="E31" s="90"/>
      <c r="F31" s="93"/>
      <c r="G31" s="87"/>
      <c r="H31" s="84"/>
      <c r="I31" s="95"/>
      <c r="J31" s="106" t="str">
        <f>IF(OR(AND(G31="",H31="",I31=""),AND(G31=0,H31=0,I31=0)),"",IF(I31="","?",IF(I31&gt;0,IF($F31=Lists!$C$5,IF(+$H31&lt;=I31,IF(I31&lt;=$G31,"ok","X"),"X"),IF(OR($F31=Lists!$C$3,$F31=Lists!$C$4),IF(OR(AND(I31&gt;=$H31,$G31=0),AND($H31=0,I31&lt;=$G31)),"ok","X")," ")),"")))</f>
        <v/>
      </c>
      <c r="K31" s="95"/>
      <c r="L31" s="106" t="str">
        <f>IF(OR(AND(G31="",H31="",K31=""),AND(G31=0,H31=0,K31=0)),"",IF(K31="","?",IF(K31&gt;0,IF($F31=Lists!$C$5,IF(+$H31&lt;=K31,IF(K31&lt;=$G31,"ok","X"),"X"),IF(OR($F31=Lists!$C$3,$F31=Lists!$C$4),IF(OR(AND(K31&gt;=$H31,$G31=0),AND($H31=0,K31&lt;=$G31)),"ok","X")," ")),"")))</f>
        <v/>
      </c>
      <c r="M31" s="95"/>
      <c r="N31" s="106" t="str">
        <f>IF(OR(AND(G31="",H31="",M31=""),AND(G31=0,H31=0,M31=0)),"",IF(M31="","?",IF(M31&gt;0,IF($F31=Lists!$C$5,IF(+$H31&lt;=M31,IF(M31&lt;=$G31,"ok","X"),"X"),IF(OR($F31=Lists!$C$3,$F31=Lists!$C$4),IF(OR(AND(M31&gt;=$H31,$G31=0),AND($H31=0,M31&lt;=$G31)),"ok","X")," ")),"")))</f>
        <v/>
      </c>
      <c r="O31" s="95"/>
      <c r="P31" s="99" t="str">
        <f>IF(OR(AND(G31="",H31="",O31=""),AND(G31=0,H31=0,O31=0)),"",IF(O31="","?",IF(O31&gt;0,IF($F31=Lists!$C$5,IF(+$H31&lt;=O31,IF(O31&lt;=$G31,"ok","X"),"X"),IF(OR($F31=Lists!$C$3,$F31=Lists!$C$4),IF(OR(AND(O31&gt;=$H31,$G31=0),AND($H31=0,O31&lt;=$G31)),"ok","X")," ")),"")))</f>
        <v/>
      </c>
      <c r="Q31" s="95"/>
      <c r="R31" s="106" t="str">
        <f>IF(OR(AND(G31="",H31="",Q31=""),AND(G31=0,H31=0,Q31=0)),"",IF(Q31="","?",IF(Q31&gt;0,IF($F31=Lists!$C$5,IF(+$H31&lt;=Q31,IF(Q31&lt;=$G31,"ok","X"),"X"),IF(OR($F31=Lists!$C$3,$F31=Lists!$C$4),IF(OR(AND(Q31&gt;=$H31,$G31=0),AND($H31=0,Q31&lt;=$G31)),"ok","X")," ")),"")))</f>
        <v/>
      </c>
      <c r="S31" s="1242"/>
      <c r="T31" s="1243"/>
      <c r="U31" s="1244"/>
      <c r="V31" s="109" t="str">
        <f t="shared" si="0"/>
        <v/>
      </c>
      <c r="W31" s="103"/>
      <c r="X31" s="839"/>
      <c r="Y31" s="1198"/>
      <c r="Z31" s="1198"/>
      <c r="AA31" s="1198"/>
      <c r="AB31" s="1198"/>
      <c r="AC31" s="1198"/>
      <c r="AD31" s="1199"/>
    </row>
    <row r="32" spans="1:30" s="44" customFormat="1" ht="14.7" customHeight="1" x14ac:dyDescent="0.25">
      <c r="A32" s="82">
        <v>24</v>
      </c>
      <c r="B32" s="79"/>
      <c r="C32" s="1211"/>
      <c r="D32" s="1212"/>
      <c r="E32" s="90"/>
      <c r="F32" s="93"/>
      <c r="G32" s="87"/>
      <c r="H32" s="84"/>
      <c r="I32" s="95"/>
      <c r="J32" s="106" t="str">
        <f>IF(OR(AND(G32="",H32="",I32=""),AND(G32=0,H32=0,I32=0)),"",IF(I32="","?",IF(I32&gt;0,IF($F32=Lists!$C$5,IF(+$H32&lt;=I32,IF(I32&lt;=$G32,"ok","X"),"X"),IF(OR($F32=Lists!$C$3,$F32=Lists!$C$4),IF(OR(AND(I32&gt;=$H32,$G32=0),AND($H32=0,I32&lt;=$G32)),"ok","X")," ")),"")))</f>
        <v/>
      </c>
      <c r="K32" s="95"/>
      <c r="L32" s="106" t="str">
        <f>IF(OR(AND(G32="",H32="",K32=""),AND(G32=0,H32=0,K32=0)),"",IF(K32="","?",IF(K32&gt;0,IF($F32=Lists!$C$5,IF(+$H32&lt;=K32,IF(K32&lt;=$G32,"ok","X"),"X"),IF(OR($F32=Lists!$C$3,$F32=Lists!$C$4),IF(OR(AND(K32&gt;=$H32,$G32=0),AND($H32=0,K32&lt;=$G32)),"ok","X")," ")),"")))</f>
        <v/>
      </c>
      <c r="M32" s="95"/>
      <c r="N32" s="106" t="str">
        <f>IF(OR(AND(G32="",H32="",M32=""),AND(G32=0,H32=0,M32=0)),"",IF(M32="","?",IF(M32&gt;0,IF($F32=Lists!$C$5,IF(+$H32&lt;=M32,IF(M32&lt;=$G32,"ok","X"),"X"),IF(OR($F32=Lists!$C$3,$F32=Lists!$C$4),IF(OR(AND(M32&gt;=$H32,$G32=0),AND($H32=0,M32&lt;=$G32)),"ok","X")," ")),"")))</f>
        <v/>
      </c>
      <c r="O32" s="95"/>
      <c r="P32" s="99" t="str">
        <f>IF(OR(AND(G32="",H32="",O32=""),AND(G32=0,H32=0,O32=0)),"",IF(O32="","?",IF(O32&gt;0,IF($F32=Lists!$C$5,IF(+$H32&lt;=O32,IF(O32&lt;=$G32,"ok","X"),"X"),IF(OR($F32=Lists!$C$3,$F32=Lists!$C$4),IF(OR(AND(O32&gt;=$H32,$G32=0),AND($H32=0,O32&lt;=$G32)),"ok","X")," ")),"")))</f>
        <v/>
      </c>
      <c r="Q32" s="95"/>
      <c r="R32" s="106" t="str">
        <f>IF(OR(AND(G32="",H32="",Q32=""),AND(G32=0,H32=0,Q32=0)),"",IF(Q32="","?",IF(Q32&gt;0,IF($F32=Lists!$C$5,IF(+$H32&lt;=Q32,IF(Q32&lt;=$G32,"ok","X"),"X"),IF(OR($F32=Lists!$C$3,$F32=Lists!$C$4),IF(OR(AND(Q32&gt;=$H32,$G32=0),AND($H32=0,Q32&lt;=$G32)),"ok","X")," ")),"")))</f>
        <v/>
      </c>
      <c r="S32" s="1242"/>
      <c r="T32" s="1243"/>
      <c r="U32" s="1244"/>
      <c r="V32" s="109" t="str">
        <f t="shared" si="0"/>
        <v/>
      </c>
      <c r="W32" s="103"/>
      <c r="X32" s="839"/>
      <c r="Y32" s="1198"/>
      <c r="Z32" s="1198"/>
      <c r="AA32" s="1198"/>
      <c r="AB32" s="1198"/>
      <c r="AC32" s="1198"/>
      <c r="AD32" s="1199"/>
    </row>
    <row r="33" spans="1:30" s="44" customFormat="1" ht="14.7" customHeight="1" x14ac:dyDescent="0.25">
      <c r="A33" s="82">
        <v>25</v>
      </c>
      <c r="B33" s="79"/>
      <c r="C33" s="1211"/>
      <c r="D33" s="1212"/>
      <c r="E33" s="90"/>
      <c r="F33" s="93"/>
      <c r="G33" s="87"/>
      <c r="H33" s="84"/>
      <c r="I33" s="95"/>
      <c r="J33" s="106" t="str">
        <f>IF(OR(AND(G33="",H33="",I33=""),AND(G33=0,H33=0,I33=0)),"",IF(I33="","?",IF(I33&gt;0,IF($F33=Lists!$C$5,IF(+$H33&lt;=I33,IF(I33&lt;=$G33,"ok","X"),"X"),IF(OR($F33=Lists!$C$3,$F33=Lists!$C$4),IF(OR(AND(I33&gt;=$H33,$G33=0),AND($H33=0,I33&lt;=$G33)),"ok","X")," ")),"")))</f>
        <v/>
      </c>
      <c r="K33" s="95"/>
      <c r="L33" s="106" t="str">
        <f>IF(OR(AND(G33="",H33="",K33=""),AND(G33=0,H33=0,K33=0)),"",IF(K33="","?",IF(K33&gt;0,IF($F33=Lists!$C$5,IF(+$H33&lt;=K33,IF(K33&lt;=$G33,"ok","X"),"X"),IF(OR($F33=Lists!$C$3,$F33=Lists!$C$4),IF(OR(AND(K33&gt;=$H33,$G33=0),AND($H33=0,K33&lt;=$G33)),"ok","X")," ")),"")))</f>
        <v/>
      </c>
      <c r="M33" s="95"/>
      <c r="N33" s="106" t="str">
        <f>IF(OR(AND(G33="",H33="",M33=""),AND(G33=0,H33=0,M33=0)),"",IF(M33="","?",IF(M33&gt;0,IF($F33=Lists!$C$5,IF(+$H33&lt;=M33,IF(M33&lt;=$G33,"ok","X"),"X"),IF(OR($F33=Lists!$C$3,$F33=Lists!$C$4),IF(OR(AND(M33&gt;=$H33,$G33=0),AND($H33=0,M33&lt;=$G33)),"ok","X")," ")),"")))</f>
        <v/>
      </c>
      <c r="O33" s="95"/>
      <c r="P33" s="99" t="str">
        <f>IF(OR(AND(G33="",H33="",O33=""),AND(G33=0,H33=0,O33=0)),"",IF(O33="","?",IF(O33&gt;0,IF($F33=Lists!$C$5,IF(+$H33&lt;=O33,IF(O33&lt;=$G33,"ok","X"),"X"),IF(OR($F33=Lists!$C$3,$F33=Lists!$C$4),IF(OR(AND(O33&gt;=$H33,$G33=0),AND($H33=0,O33&lt;=$G33)),"ok","X")," ")),"")))</f>
        <v/>
      </c>
      <c r="Q33" s="95"/>
      <c r="R33" s="106" t="str">
        <f>IF(OR(AND(G33="",H33="",Q33=""),AND(G33=0,H33=0,Q33=0)),"",IF(Q33="","?",IF(Q33&gt;0,IF($F33=Lists!$C$5,IF(+$H33&lt;=Q33,IF(Q33&lt;=$G33,"ok","X"),"X"),IF(OR($F33=Lists!$C$3,$F33=Lists!$C$4),IF(OR(AND(Q33&gt;=$H33,$G33=0),AND($H33=0,Q33&lt;=$G33)),"ok","X")," ")),"")))</f>
        <v/>
      </c>
      <c r="S33" s="1242"/>
      <c r="T33" s="1243"/>
      <c r="U33" s="1244"/>
      <c r="V33" s="109" t="str">
        <f t="shared" si="0"/>
        <v/>
      </c>
      <c r="W33" s="103"/>
      <c r="X33" s="839"/>
      <c r="Y33" s="1198"/>
      <c r="Z33" s="1198"/>
      <c r="AA33" s="1198"/>
      <c r="AB33" s="1198"/>
      <c r="AC33" s="1198"/>
      <c r="AD33" s="1199"/>
    </row>
    <row r="34" spans="1:30" s="44" customFormat="1" ht="14.7" customHeight="1" x14ac:dyDescent="0.25">
      <c r="A34" s="82">
        <v>26</v>
      </c>
      <c r="B34" s="79"/>
      <c r="C34" s="1211"/>
      <c r="D34" s="1212"/>
      <c r="E34" s="90"/>
      <c r="F34" s="93"/>
      <c r="G34" s="87"/>
      <c r="H34" s="84"/>
      <c r="I34" s="95"/>
      <c r="J34" s="106" t="str">
        <f>IF(OR(AND(G34="",H34="",I34=""),AND(G34=0,H34=0,I34=0)),"",IF(I34="","?",IF(I34&gt;0,IF($F34=Lists!$C$5,IF(+$H34&lt;=I34,IF(I34&lt;=$G34,"ok","X"),"X"),IF(OR($F34=Lists!$C$3,$F34=Lists!$C$4),IF(OR(AND(I34&gt;=$H34,$G34=0),AND($H34=0,I34&lt;=$G34)),"ok","X")," ")),"")))</f>
        <v/>
      </c>
      <c r="K34" s="95"/>
      <c r="L34" s="106" t="str">
        <f>IF(OR(AND(G34="",H34="",K34=""),AND(G34=0,H34=0,K34=0)),"",IF(K34="","?",IF(K34&gt;0,IF($F34=Lists!$C$5,IF(+$H34&lt;=K34,IF(K34&lt;=$G34,"ok","X"),"X"),IF(OR($F34=Lists!$C$3,$F34=Lists!$C$4),IF(OR(AND(K34&gt;=$H34,$G34=0),AND($H34=0,K34&lt;=$G34)),"ok","X")," ")),"")))</f>
        <v/>
      </c>
      <c r="M34" s="95"/>
      <c r="N34" s="106" t="str">
        <f>IF(OR(AND(G34="",H34="",M34=""),AND(G34=0,H34=0,M34=0)),"",IF(M34="","?",IF(M34&gt;0,IF($F34=Lists!$C$5,IF(+$H34&lt;=M34,IF(M34&lt;=$G34,"ok","X"),"X"),IF(OR($F34=Lists!$C$3,$F34=Lists!$C$4),IF(OR(AND(M34&gt;=$H34,$G34=0),AND($H34=0,M34&lt;=$G34)),"ok","X")," ")),"")))</f>
        <v/>
      </c>
      <c r="O34" s="95"/>
      <c r="P34" s="99" t="str">
        <f>IF(OR(AND(G34="",H34="",O34=""),AND(G34=0,H34=0,O34=0)),"",IF(O34="","?",IF(O34&gt;0,IF($F34=Lists!$C$5,IF(+$H34&lt;=O34,IF(O34&lt;=$G34,"ok","X"),"X"),IF(OR($F34=Lists!$C$3,$F34=Lists!$C$4),IF(OR(AND(O34&gt;=$H34,$G34=0),AND($H34=0,O34&lt;=$G34)),"ok","X")," ")),"")))</f>
        <v/>
      </c>
      <c r="Q34" s="95"/>
      <c r="R34" s="106" t="str">
        <f>IF(OR(AND(G34="",H34="",Q34=""),AND(G34=0,H34=0,Q34=0)),"",IF(Q34="","?",IF(Q34&gt;0,IF($F34=Lists!$C$5,IF(+$H34&lt;=Q34,IF(Q34&lt;=$G34,"ok","X"),"X"),IF(OR($F34=Lists!$C$3,$F34=Lists!$C$4),IF(OR(AND(Q34&gt;=$H34,$G34=0),AND($H34=0,Q34&lt;=$G34)),"ok","X")," ")),"")))</f>
        <v/>
      </c>
      <c r="S34" s="1242"/>
      <c r="T34" s="1243"/>
      <c r="U34" s="1244"/>
      <c r="V34" s="109" t="str">
        <f t="shared" si="0"/>
        <v/>
      </c>
      <c r="W34" s="103"/>
      <c r="X34" s="839"/>
      <c r="Y34" s="1198"/>
      <c r="Z34" s="1198"/>
      <c r="AA34" s="1198"/>
      <c r="AB34" s="1198"/>
      <c r="AC34" s="1198"/>
      <c r="AD34" s="1199"/>
    </row>
    <row r="35" spans="1:30" s="44" customFormat="1" ht="14.7" customHeight="1" x14ac:dyDescent="0.25">
      <c r="A35" s="82">
        <v>27</v>
      </c>
      <c r="B35" s="79"/>
      <c r="C35" s="1211"/>
      <c r="D35" s="1212"/>
      <c r="E35" s="90"/>
      <c r="F35" s="93"/>
      <c r="G35" s="87"/>
      <c r="H35" s="84"/>
      <c r="I35" s="95"/>
      <c r="J35" s="106" t="str">
        <f>IF(OR(AND(G35="",H35="",I35=""),AND(G35=0,H35=0,I35=0)),"",IF(I35="","?",IF(I35&gt;0,IF($F35=Lists!$C$5,IF(+$H35&lt;=I35,IF(I35&lt;=$G35,"ok","X"),"X"),IF(OR($F35=Lists!$C$3,$F35=Lists!$C$4),IF(OR(AND(I35&gt;=$H35,$G35=0),AND($H35=0,I35&lt;=$G35)),"ok","X")," ")),"")))</f>
        <v/>
      </c>
      <c r="K35" s="95"/>
      <c r="L35" s="106" t="str">
        <f>IF(OR(AND(G35="",H35="",K35=""),AND(G35=0,H35=0,K35=0)),"",IF(K35="","?",IF(K35&gt;0,IF($F35=Lists!$C$5,IF(+$H35&lt;=K35,IF(K35&lt;=$G35,"ok","X"),"X"),IF(OR($F35=Lists!$C$3,$F35=Lists!$C$4),IF(OR(AND(K35&gt;=$H35,$G35=0),AND($H35=0,K35&lt;=$G35)),"ok","X")," ")),"")))</f>
        <v/>
      </c>
      <c r="M35" s="95"/>
      <c r="N35" s="106" t="str">
        <f>IF(OR(AND(G35="",H35="",M35=""),AND(G35=0,H35=0,M35=0)),"",IF(M35="","?",IF(M35&gt;0,IF($F35=Lists!$C$5,IF(+$H35&lt;=M35,IF(M35&lt;=$G35,"ok","X"),"X"),IF(OR($F35=Lists!$C$3,$F35=Lists!$C$4),IF(OR(AND(M35&gt;=$H35,$G35=0),AND($H35=0,M35&lt;=$G35)),"ok","X")," ")),"")))</f>
        <v/>
      </c>
      <c r="O35" s="95"/>
      <c r="P35" s="99" t="str">
        <f>IF(OR(AND(G35="",H35="",O35=""),AND(G35=0,H35=0,O35=0)),"",IF(O35="","?",IF(O35&gt;0,IF($F35=Lists!$C$5,IF(+$H35&lt;=O35,IF(O35&lt;=$G35,"ok","X"),"X"),IF(OR($F35=Lists!$C$3,$F35=Lists!$C$4),IF(OR(AND(O35&gt;=$H35,$G35=0),AND($H35=0,O35&lt;=$G35)),"ok","X")," ")),"")))</f>
        <v/>
      </c>
      <c r="Q35" s="95"/>
      <c r="R35" s="106" t="str">
        <f>IF(OR(AND(G35="",H35="",Q35=""),AND(G35=0,H35=0,Q35=0)),"",IF(Q35="","?",IF(Q35&gt;0,IF($F35=Lists!$C$5,IF(+$H35&lt;=Q35,IF(Q35&lt;=$G35,"ok","X"),"X"),IF(OR($F35=Lists!$C$3,$F35=Lists!$C$4),IF(OR(AND(Q35&gt;=$H35,$G35=0),AND($H35=0,Q35&lt;=$G35)),"ok","X")," ")),"")))</f>
        <v/>
      </c>
      <c r="S35" s="1242"/>
      <c r="T35" s="1243"/>
      <c r="U35" s="1244"/>
      <c r="V35" s="109" t="str">
        <f t="shared" si="0"/>
        <v/>
      </c>
      <c r="W35" s="103"/>
      <c r="X35" s="839"/>
      <c r="Y35" s="1198"/>
      <c r="Z35" s="1198"/>
      <c r="AA35" s="1198"/>
      <c r="AB35" s="1198"/>
      <c r="AC35" s="1198"/>
      <c r="AD35" s="1199"/>
    </row>
    <row r="36" spans="1:30" s="44" customFormat="1" ht="14.7" customHeight="1" x14ac:dyDescent="0.25">
      <c r="A36" s="82">
        <v>28</v>
      </c>
      <c r="B36" s="79"/>
      <c r="C36" s="1211"/>
      <c r="D36" s="1212"/>
      <c r="E36" s="90"/>
      <c r="F36" s="93"/>
      <c r="G36" s="87"/>
      <c r="H36" s="84"/>
      <c r="I36" s="95"/>
      <c r="J36" s="106" t="str">
        <f>IF(OR(AND(G36="",H36="",I36=""),AND(G36=0,H36=0,I36=0)),"",IF(I36="","?",IF(I36&gt;0,IF($F36=Lists!$C$5,IF(+$H36&lt;=I36,IF(I36&lt;=$G36,"ok","X"),"X"),IF(OR($F36=Lists!$C$3,$F36=Lists!$C$4),IF(OR(AND(I36&gt;=$H36,$G36=0),AND($H36=0,I36&lt;=$G36)),"ok","X")," ")),"")))</f>
        <v/>
      </c>
      <c r="K36" s="95"/>
      <c r="L36" s="106" t="str">
        <f>IF(OR(AND(G36="",H36="",K36=""),AND(G36=0,H36=0,K36=0)),"",IF(K36="","?",IF(K36&gt;0,IF($F36=Lists!$C$5,IF(+$H36&lt;=K36,IF(K36&lt;=$G36,"ok","X"),"X"),IF(OR($F36=Lists!$C$3,$F36=Lists!$C$4),IF(OR(AND(K36&gt;=$H36,$G36=0),AND($H36=0,K36&lt;=$G36)),"ok","X")," ")),"")))</f>
        <v/>
      </c>
      <c r="M36" s="95"/>
      <c r="N36" s="106" t="str">
        <f>IF(OR(AND(G36="",H36="",M36=""),AND(G36=0,H36=0,M36=0)),"",IF(M36="","?",IF(M36&gt;0,IF($F36=Lists!$C$5,IF(+$H36&lt;=M36,IF(M36&lt;=$G36,"ok","X"),"X"),IF(OR($F36=Lists!$C$3,$F36=Lists!$C$4),IF(OR(AND(M36&gt;=$H36,$G36=0),AND($H36=0,M36&lt;=$G36)),"ok","X")," ")),"")))</f>
        <v/>
      </c>
      <c r="O36" s="95"/>
      <c r="P36" s="99" t="str">
        <f>IF(OR(AND(G36="",H36="",O36=""),AND(G36=0,H36=0,O36=0)),"",IF(O36="","?",IF(O36&gt;0,IF($F36=Lists!$C$5,IF(+$H36&lt;=O36,IF(O36&lt;=$G36,"ok","X"),"X"),IF(OR($F36=Lists!$C$3,$F36=Lists!$C$4),IF(OR(AND(O36&gt;=$H36,$G36=0),AND($H36=0,O36&lt;=$G36)),"ok","X")," ")),"")))</f>
        <v/>
      </c>
      <c r="Q36" s="95"/>
      <c r="R36" s="106" t="str">
        <f>IF(OR(AND(G36="",H36="",Q36=""),AND(G36=0,H36=0,Q36=0)),"",IF(Q36="","?",IF(Q36&gt;0,IF($F36=Lists!$C$5,IF(+$H36&lt;=Q36,IF(Q36&lt;=$G36,"ok","X"),"X"),IF(OR($F36=Lists!$C$3,$F36=Lists!$C$4),IF(OR(AND(Q36&gt;=$H36,$G36=0),AND($H36=0,Q36&lt;=$G36)),"ok","X")," ")),"")))</f>
        <v/>
      </c>
      <c r="S36" s="1242"/>
      <c r="T36" s="1243"/>
      <c r="U36" s="1244"/>
      <c r="V36" s="109" t="str">
        <f t="shared" si="0"/>
        <v/>
      </c>
      <c r="W36" s="103"/>
      <c r="X36" s="839"/>
      <c r="Y36" s="1198"/>
      <c r="Z36" s="1198"/>
      <c r="AA36" s="1198"/>
      <c r="AB36" s="1198"/>
      <c r="AC36" s="1198"/>
      <c r="AD36" s="1199"/>
    </row>
    <row r="37" spans="1:30" s="44" customFormat="1" ht="14.7" customHeight="1" x14ac:dyDescent="0.25">
      <c r="A37" s="82">
        <v>29</v>
      </c>
      <c r="B37" s="79"/>
      <c r="C37" s="1211"/>
      <c r="D37" s="1212"/>
      <c r="E37" s="90"/>
      <c r="F37" s="93"/>
      <c r="G37" s="87"/>
      <c r="H37" s="84"/>
      <c r="I37" s="95"/>
      <c r="J37" s="106" t="str">
        <f>IF(OR(AND(G37="",H37="",I37=""),AND(G37=0,H37=0,I37=0)),"",IF(I37="","?",IF(I37&gt;0,IF($F37=Lists!$C$5,IF(+$H37&lt;=I37,IF(I37&lt;=$G37,"ok","X"),"X"),IF(OR($F37=Lists!$C$3,$F37=Lists!$C$4),IF(OR(AND(I37&gt;=$H37,$G37=0),AND($H37=0,I37&lt;=$G37)),"ok","X")," ")),"")))</f>
        <v/>
      </c>
      <c r="K37" s="95"/>
      <c r="L37" s="106" t="str">
        <f>IF(OR(AND(G37="",H37="",K37=""),AND(G37=0,H37=0,K37=0)),"",IF(K37="","?",IF(K37&gt;0,IF($F37=Lists!$C$5,IF(+$H37&lt;=K37,IF(K37&lt;=$G37,"ok","X"),"X"),IF(OR($F37=Lists!$C$3,$F37=Lists!$C$4),IF(OR(AND(K37&gt;=$H37,$G37=0),AND($H37=0,K37&lt;=$G37)),"ok","X")," ")),"")))</f>
        <v/>
      </c>
      <c r="M37" s="95"/>
      <c r="N37" s="106" t="str">
        <f>IF(OR(AND(G37="",H37="",M37=""),AND(G37=0,H37=0,M37=0)),"",IF(M37="","?",IF(M37&gt;0,IF($F37=Lists!$C$5,IF(+$H37&lt;=M37,IF(M37&lt;=$G37,"ok","X"),"X"),IF(OR($F37=Lists!$C$3,$F37=Lists!$C$4),IF(OR(AND(M37&gt;=$H37,$G37=0),AND($H37=0,M37&lt;=$G37)),"ok","X")," ")),"")))</f>
        <v/>
      </c>
      <c r="O37" s="95"/>
      <c r="P37" s="99" t="str">
        <f>IF(OR(AND(G37="",H37="",O37=""),AND(G37=0,H37=0,O37=0)),"",IF(O37="","?",IF(O37&gt;0,IF($F37=Lists!$C$5,IF(+$H37&lt;=O37,IF(O37&lt;=$G37,"ok","X"),"X"),IF(OR($F37=Lists!$C$3,$F37=Lists!$C$4),IF(OR(AND(O37&gt;=$H37,$G37=0),AND($H37=0,O37&lt;=$G37)),"ok","X")," ")),"")))</f>
        <v/>
      </c>
      <c r="Q37" s="95"/>
      <c r="R37" s="106" t="str">
        <f>IF(OR(AND(G37="",H37="",Q37=""),AND(G37=0,H37=0,Q37=0)),"",IF(Q37="","?",IF(Q37&gt;0,IF($F37=Lists!$C$5,IF(+$H37&lt;=Q37,IF(Q37&lt;=$G37,"ok","X"),"X"),IF(OR($F37=Lists!$C$3,$F37=Lists!$C$4),IF(OR(AND(Q37&gt;=$H37,$G37=0),AND($H37=0,Q37&lt;=$G37)),"ok","X")," ")),"")))</f>
        <v/>
      </c>
      <c r="S37" s="1242"/>
      <c r="T37" s="1243"/>
      <c r="U37" s="1244"/>
      <c r="V37" s="109" t="str">
        <f t="shared" si="0"/>
        <v/>
      </c>
      <c r="W37" s="103"/>
      <c r="X37" s="839"/>
      <c r="Y37" s="1198"/>
      <c r="Z37" s="1198"/>
      <c r="AA37" s="1198"/>
      <c r="AB37" s="1198"/>
      <c r="AC37" s="1198"/>
      <c r="AD37" s="1199"/>
    </row>
    <row r="38" spans="1:30" s="44" customFormat="1" ht="14.7" customHeight="1" x14ac:dyDescent="0.25">
      <c r="A38" s="82">
        <v>30</v>
      </c>
      <c r="B38" s="79"/>
      <c r="C38" s="1211"/>
      <c r="D38" s="1212"/>
      <c r="E38" s="90"/>
      <c r="F38" s="93"/>
      <c r="G38" s="87"/>
      <c r="H38" s="84"/>
      <c r="I38" s="95"/>
      <c r="J38" s="106" t="str">
        <f>IF(OR(AND(G38="",H38="",I38=""),AND(G38=0,H38=0,I38=0)),"",IF(I38="","?",IF(I38&gt;0,IF($F38=Lists!$C$5,IF(+$H38&lt;=I38,IF(I38&lt;=$G38,"ok","X"),"X"),IF(OR($F38=Lists!$C$3,$F38=Lists!$C$4),IF(OR(AND(I38&gt;=$H38,$G38=0),AND($H38=0,I38&lt;=$G38)),"ok","X")," ")),"")))</f>
        <v/>
      </c>
      <c r="K38" s="95"/>
      <c r="L38" s="106" t="str">
        <f>IF(OR(AND(G38="",H38="",K38=""),AND(G38=0,H38=0,K38=0)),"",IF(K38="","?",IF(K38&gt;0,IF($F38=Lists!$C$5,IF(+$H38&lt;=K38,IF(K38&lt;=$G38,"ok","X"),"X"),IF(OR($F38=Lists!$C$3,$F38=Lists!$C$4),IF(OR(AND(K38&gt;=$H38,$G38=0),AND($H38=0,K38&lt;=$G38)),"ok","X")," ")),"")))</f>
        <v/>
      </c>
      <c r="M38" s="95"/>
      <c r="N38" s="106" t="str">
        <f>IF(OR(AND(G38="",H38="",M38=""),AND(G38=0,H38=0,M38=0)),"",IF(M38="","?",IF(M38&gt;0,IF($F38=Lists!$C$5,IF(+$H38&lt;=M38,IF(M38&lt;=$G38,"ok","X"),"X"),IF(OR($F38=Lists!$C$3,$F38=Lists!$C$4),IF(OR(AND(M38&gt;=$H38,$G38=0),AND($H38=0,M38&lt;=$G38)),"ok","X")," ")),"")))</f>
        <v/>
      </c>
      <c r="O38" s="95"/>
      <c r="P38" s="99" t="str">
        <f>IF(OR(AND(G38="",H38="",O38=""),AND(G38=0,H38=0,O38=0)),"",IF(O38="","?",IF(O38&gt;0,IF($F38=Lists!$C$5,IF(+$H38&lt;=O38,IF(O38&lt;=$G38,"ok","X"),"X"),IF(OR($F38=Lists!$C$3,$F38=Lists!$C$4),IF(OR(AND(O38&gt;=$H38,$G38=0),AND($H38=0,O38&lt;=$G38)),"ok","X")," ")),"")))</f>
        <v/>
      </c>
      <c r="Q38" s="95"/>
      <c r="R38" s="106" t="str">
        <f>IF(OR(AND(G38="",H38="",Q38=""),AND(G38=0,H38=0,Q38=0)),"",IF(Q38="","?",IF(Q38&gt;0,IF($F38=Lists!$C$5,IF(+$H38&lt;=Q38,IF(Q38&lt;=$G38,"ok","X"),"X"),IF(OR($F38=Lists!$C$3,$F38=Lists!$C$4),IF(OR(AND(Q38&gt;=$H38,$G38=0),AND($H38=0,Q38&lt;=$G38)),"ok","X")," ")),"")))</f>
        <v/>
      </c>
      <c r="S38" s="1242"/>
      <c r="T38" s="1243"/>
      <c r="U38" s="1244"/>
      <c r="V38" s="109" t="str">
        <f t="shared" si="0"/>
        <v/>
      </c>
      <c r="W38" s="103"/>
      <c r="X38" s="839"/>
      <c r="Y38" s="1198"/>
      <c r="Z38" s="1198"/>
      <c r="AA38" s="1198"/>
      <c r="AB38" s="1198"/>
      <c r="AC38" s="1198"/>
      <c r="AD38" s="1199"/>
    </row>
    <row r="39" spans="1:30" s="44" customFormat="1" ht="14.7" customHeight="1" x14ac:dyDescent="0.25">
      <c r="A39" s="82">
        <v>31</v>
      </c>
      <c r="B39" s="79"/>
      <c r="C39" s="1211"/>
      <c r="D39" s="1212"/>
      <c r="E39" s="90"/>
      <c r="F39" s="93"/>
      <c r="G39" s="87"/>
      <c r="H39" s="84"/>
      <c r="I39" s="95"/>
      <c r="J39" s="106" t="str">
        <f>IF(OR(AND(G39="",H39="",I39=""),AND(G39=0,H39=0,I39=0)),"",IF(I39="","?",IF(I39&gt;0,IF($F39=Lists!$C$5,IF(+$H39&lt;=I39,IF(I39&lt;=$G39,"ok","X"),"X"),IF(OR($F39=Lists!$C$3,$F39=Lists!$C$4),IF(OR(AND(I39&gt;=$H39,$G39=0),AND($H39=0,I39&lt;=$G39)),"ok","X")," ")),"")))</f>
        <v/>
      </c>
      <c r="K39" s="95"/>
      <c r="L39" s="106" t="str">
        <f>IF(OR(AND(G39="",H39="",K39=""),AND(G39=0,H39=0,K39=0)),"",IF(K39="","?",IF(K39&gt;0,IF($F39=Lists!$C$5,IF(+$H39&lt;=K39,IF(K39&lt;=$G39,"ok","X"),"X"),IF(OR($F39=Lists!$C$3,$F39=Lists!$C$4),IF(OR(AND(K39&gt;=$H39,$G39=0),AND($H39=0,K39&lt;=$G39)),"ok","X")," ")),"")))</f>
        <v/>
      </c>
      <c r="M39" s="95"/>
      <c r="N39" s="106" t="str">
        <f>IF(OR(AND(G39="",H39="",M39=""),AND(G39=0,H39=0,M39=0)),"",IF(M39="","?",IF(M39&gt;0,IF($F39=Lists!$C$5,IF(+$H39&lt;=M39,IF(M39&lt;=$G39,"ok","X"),"X"),IF(OR($F39=Lists!$C$3,$F39=Lists!$C$4),IF(OR(AND(M39&gt;=$H39,$G39=0),AND($H39=0,M39&lt;=$G39)),"ok","X")," ")),"")))</f>
        <v/>
      </c>
      <c r="O39" s="95"/>
      <c r="P39" s="99" t="str">
        <f>IF(OR(AND(G39="",H39="",O39=""),AND(G39=0,H39=0,O39=0)),"",IF(O39="","?",IF(O39&gt;0,IF($F39=Lists!$C$5,IF(+$H39&lt;=O39,IF(O39&lt;=$G39,"ok","X"),"X"),IF(OR($F39=Lists!$C$3,$F39=Lists!$C$4),IF(OR(AND(O39&gt;=$H39,$G39=0),AND($H39=0,O39&lt;=$G39)),"ok","X")," ")),"")))</f>
        <v/>
      </c>
      <c r="Q39" s="95"/>
      <c r="R39" s="106" t="str">
        <f>IF(OR(AND(G39="",H39="",Q39=""),AND(G39=0,H39=0,Q39=0)),"",IF(Q39="","?",IF(Q39&gt;0,IF($F39=Lists!$C$5,IF(+$H39&lt;=Q39,IF(Q39&lt;=$G39,"ok","X"),"X"),IF(OR($F39=Lists!$C$3,$F39=Lists!$C$4),IF(OR(AND(Q39&gt;=$H39,$G39=0),AND($H39=0,Q39&lt;=$G39)),"ok","X")," ")),"")))</f>
        <v/>
      </c>
      <c r="S39" s="1242"/>
      <c r="T39" s="1243"/>
      <c r="U39" s="1244"/>
      <c r="V39" s="109" t="str">
        <f t="shared" si="0"/>
        <v/>
      </c>
      <c r="W39" s="103"/>
      <c r="X39" s="839"/>
      <c r="Y39" s="1198"/>
      <c r="Z39" s="1198"/>
      <c r="AA39" s="1198"/>
      <c r="AB39" s="1198"/>
      <c r="AC39" s="1198"/>
      <c r="AD39" s="1199"/>
    </row>
    <row r="40" spans="1:30" s="44" customFormat="1" ht="14.7" customHeight="1" x14ac:dyDescent="0.25">
      <c r="A40" s="82">
        <v>32</v>
      </c>
      <c r="B40" s="79"/>
      <c r="C40" s="1211"/>
      <c r="D40" s="1212"/>
      <c r="E40" s="90"/>
      <c r="F40" s="93"/>
      <c r="G40" s="87"/>
      <c r="H40" s="84"/>
      <c r="I40" s="95"/>
      <c r="J40" s="106" t="str">
        <f>IF(OR(AND(G40="",H40="",I40=""),AND(G40=0,H40=0,I40=0)),"",IF(I40="","?",IF(I40&gt;0,IF($F40=Lists!$C$5,IF(+$H40&lt;=I40,IF(I40&lt;=$G40,"ok","X"),"X"),IF(OR($F40=Lists!$C$3,$F40=Lists!$C$4),IF(OR(AND(I40&gt;=$H40,$G40=0),AND($H40=0,I40&lt;=$G40)),"ok","X")," ")),"")))</f>
        <v/>
      </c>
      <c r="K40" s="95"/>
      <c r="L40" s="106" t="str">
        <f>IF(OR(AND(G40="",H40="",K40=""),AND(G40=0,H40=0,K40=0)),"",IF(K40="","?",IF(K40&gt;0,IF($F40=Lists!$C$5,IF(+$H40&lt;=K40,IF(K40&lt;=$G40,"ok","X"),"X"),IF(OR($F40=Lists!$C$3,$F40=Lists!$C$4),IF(OR(AND(K40&gt;=$H40,$G40=0),AND($H40=0,K40&lt;=$G40)),"ok","X")," ")),"")))</f>
        <v/>
      </c>
      <c r="M40" s="95"/>
      <c r="N40" s="106" t="str">
        <f>IF(OR(AND(G40="",H40="",M40=""),AND(G40=0,H40=0,M40=0)),"",IF(M40="","?",IF(M40&gt;0,IF($F40=Lists!$C$5,IF(+$H40&lt;=M40,IF(M40&lt;=$G40,"ok","X"),"X"),IF(OR($F40=Lists!$C$3,$F40=Lists!$C$4),IF(OR(AND(M40&gt;=$H40,$G40=0),AND($H40=0,M40&lt;=$G40)),"ok","X")," ")),"")))</f>
        <v/>
      </c>
      <c r="O40" s="95"/>
      <c r="P40" s="99" t="str">
        <f>IF(OR(AND(G40="",H40="",O40=""),AND(G40=0,H40=0,O40=0)),"",IF(O40="","?",IF(O40&gt;0,IF($F40=Lists!$C$5,IF(+$H40&lt;=O40,IF(O40&lt;=$G40,"ok","X"),"X"),IF(OR($F40=Lists!$C$3,$F40=Lists!$C$4),IF(OR(AND(O40&gt;=$H40,$G40=0),AND($H40=0,O40&lt;=$G40)),"ok","X")," ")),"")))</f>
        <v/>
      </c>
      <c r="Q40" s="95"/>
      <c r="R40" s="106" t="str">
        <f>IF(OR(AND(G40="",H40="",Q40=""),AND(G40=0,H40=0,Q40=0)),"",IF(Q40="","?",IF(Q40&gt;0,IF($F40=Lists!$C$5,IF(+$H40&lt;=Q40,IF(Q40&lt;=$G40,"ok","X"),"X"),IF(OR($F40=Lists!$C$3,$F40=Lists!$C$4),IF(OR(AND(Q40&gt;=$H40,$G40=0),AND($H40=0,Q40&lt;=$G40)),"ok","X")," ")),"")))</f>
        <v/>
      </c>
      <c r="S40" s="1242"/>
      <c r="T40" s="1243"/>
      <c r="U40" s="1244"/>
      <c r="V40" s="109" t="str">
        <f t="shared" si="0"/>
        <v/>
      </c>
      <c r="W40" s="103"/>
      <c r="X40" s="839"/>
      <c r="Y40" s="1198"/>
      <c r="Z40" s="1198"/>
      <c r="AA40" s="1198"/>
      <c r="AB40" s="1198"/>
      <c r="AC40" s="1198"/>
      <c r="AD40" s="1199"/>
    </row>
    <row r="41" spans="1:30" s="44" customFormat="1" ht="14.7" customHeight="1" x14ac:dyDescent="0.25">
      <c r="A41" s="82">
        <v>33</v>
      </c>
      <c r="B41" s="79"/>
      <c r="C41" s="1211"/>
      <c r="D41" s="1212"/>
      <c r="E41" s="90"/>
      <c r="F41" s="93"/>
      <c r="G41" s="87"/>
      <c r="H41" s="84"/>
      <c r="I41" s="95"/>
      <c r="J41" s="106" t="str">
        <f>IF(OR(AND(G41="",H41="",I41=""),AND(G41=0,H41=0,I41=0)),"",IF(I41="","?",IF(I41&gt;0,IF($F41=Lists!$C$5,IF(+$H41&lt;=I41,IF(I41&lt;=$G41,"ok","X"),"X"),IF(OR($F41=Lists!$C$3,$F41=Lists!$C$4),IF(OR(AND(I41&gt;=$H41,$G41=0),AND($H41=0,I41&lt;=$G41)),"ok","X")," ")),"")))</f>
        <v/>
      </c>
      <c r="K41" s="95"/>
      <c r="L41" s="106" t="str">
        <f>IF(OR(AND(G41="",H41="",K41=""),AND(G41=0,H41=0,K41=0)),"",IF(K41="","?",IF(K41&gt;0,IF($F41=Lists!$C$5,IF(+$H41&lt;=K41,IF(K41&lt;=$G41,"ok","X"),"X"),IF(OR($F41=Lists!$C$3,$F41=Lists!$C$4),IF(OR(AND(K41&gt;=$H41,$G41=0),AND($H41=0,K41&lt;=$G41)),"ok","X")," ")),"")))</f>
        <v/>
      </c>
      <c r="M41" s="95"/>
      <c r="N41" s="106" t="str">
        <f>IF(OR(AND(G41="",H41="",M41=""),AND(G41=0,H41=0,M41=0)),"",IF(M41="","?",IF(M41&gt;0,IF($F41=Lists!$C$5,IF(+$H41&lt;=M41,IF(M41&lt;=$G41,"ok","X"),"X"),IF(OR($F41=Lists!$C$3,$F41=Lists!$C$4),IF(OR(AND(M41&gt;=$H41,$G41=0),AND($H41=0,M41&lt;=$G41)),"ok","X")," ")),"")))</f>
        <v/>
      </c>
      <c r="O41" s="95"/>
      <c r="P41" s="99" t="str">
        <f>IF(OR(AND(G41="",H41="",O41=""),AND(G41=0,H41=0,O41=0)),"",IF(O41="","?",IF(O41&gt;0,IF($F41=Lists!$C$5,IF(+$H41&lt;=O41,IF(O41&lt;=$G41,"ok","X"),"X"),IF(OR($F41=Lists!$C$3,$F41=Lists!$C$4),IF(OR(AND(O41&gt;=$H41,$G41=0),AND($H41=0,O41&lt;=$G41)),"ok","X")," ")),"")))</f>
        <v/>
      </c>
      <c r="Q41" s="95"/>
      <c r="R41" s="106" t="str">
        <f>IF(OR(AND(G41="",H41="",Q41=""),AND(G41=0,H41=0,Q41=0)),"",IF(Q41="","?",IF(Q41&gt;0,IF($F41=Lists!$C$5,IF(+$H41&lt;=Q41,IF(Q41&lt;=$G41,"ok","X"),"X"),IF(OR($F41=Lists!$C$3,$F41=Lists!$C$4),IF(OR(AND(Q41&gt;=$H41,$G41=0),AND($H41=0,Q41&lt;=$G41)),"ok","X")," ")),"")))</f>
        <v/>
      </c>
      <c r="S41" s="1242"/>
      <c r="T41" s="1243"/>
      <c r="U41" s="1244"/>
      <c r="V41" s="109" t="str">
        <f t="shared" si="0"/>
        <v/>
      </c>
      <c r="W41" s="103"/>
      <c r="X41" s="839"/>
      <c r="Y41" s="1198"/>
      <c r="Z41" s="1198"/>
      <c r="AA41" s="1198"/>
      <c r="AB41" s="1198"/>
      <c r="AC41" s="1198"/>
      <c r="AD41" s="1199"/>
    </row>
    <row r="42" spans="1:30" s="44" customFormat="1" ht="14.7" customHeight="1" x14ac:dyDescent="0.25">
      <c r="A42" s="82">
        <v>34</v>
      </c>
      <c r="B42" s="79"/>
      <c r="C42" s="1211"/>
      <c r="D42" s="1212"/>
      <c r="E42" s="90"/>
      <c r="F42" s="93"/>
      <c r="G42" s="87"/>
      <c r="H42" s="84"/>
      <c r="I42" s="95"/>
      <c r="J42" s="106" t="str">
        <f>IF(OR(AND(G42="",H42="",I42=""),AND(G42=0,H42=0,I42=0)),"",IF(I42="","?",IF(I42&gt;0,IF($F42=Lists!$C$5,IF(+$H42&lt;=I42,IF(I42&lt;=$G42,"ok","X"),"X"),IF(OR($F42=Lists!$C$3,$F42=Lists!$C$4),IF(OR(AND(I42&gt;=$H42,$G42=0),AND($H42=0,I42&lt;=$G42)),"ok","X")," ")),"")))</f>
        <v/>
      </c>
      <c r="K42" s="95"/>
      <c r="L42" s="106" t="str">
        <f>IF(OR(AND(G42="",H42="",K42=""),AND(G42=0,H42=0,K42=0)),"",IF(K42="","?",IF(K42&gt;0,IF($F42=Lists!$C$5,IF(+$H42&lt;=K42,IF(K42&lt;=$G42,"ok","X"),"X"),IF(OR($F42=Lists!$C$3,$F42=Lists!$C$4),IF(OR(AND(K42&gt;=$H42,$G42=0),AND($H42=0,K42&lt;=$G42)),"ok","X")," ")),"")))</f>
        <v/>
      </c>
      <c r="M42" s="95"/>
      <c r="N42" s="106" t="str">
        <f>IF(OR(AND(G42="",H42="",M42=""),AND(G42=0,H42=0,M42=0)),"",IF(M42="","?",IF(M42&gt;0,IF($F42=Lists!$C$5,IF(+$H42&lt;=M42,IF(M42&lt;=$G42,"ok","X"),"X"),IF(OR($F42=Lists!$C$3,$F42=Lists!$C$4),IF(OR(AND(M42&gt;=$H42,$G42=0),AND($H42=0,M42&lt;=$G42)),"ok","X")," ")),"")))</f>
        <v/>
      </c>
      <c r="O42" s="95"/>
      <c r="P42" s="99" t="str">
        <f>IF(OR(AND(G42="",H42="",O42=""),AND(G42=0,H42=0,O42=0)),"",IF(O42="","?",IF(O42&gt;0,IF($F42=Lists!$C$5,IF(+$H42&lt;=O42,IF(O42&lt;=$G42,"ok","X"),"X"),IF(OR($F42=Lists!$C$3,$F42=Lists!$C$4),IF(OR(AND(O42&gt;=$H42,$G42=0),AND($H42=0,O42&lt;=$G42)),"ok","X")," ")),"")))</f>
        <v/>
      </c>
      <c r="Q42" s="95"/>
      <c r="R42" s="106" t="str">
        <f>IF(OR(AND(G42="",H42="",Q42=""),AND(G42=0,H42=0,Q42=0)),"",IF(Q42="","?",IF(Q42&gt;0,IF($F42=Lists!$C$5,IF(+$H42&lt;=Q42,IF(Q42&lt;=$G42,"ok","X"),"X"),IF(OR($F42=Lists!$C$3,$F42=Lists!$C$4),IF(OR(AND(Q42&gt;=$H42,$G42=0),AND($H42=0,Q42&lt;=$G42)),"ok","X")," ")),"")))</f>
        <v/>
      </c>
      <c r="S42" s="1242"/>
      <c r="T42" s="1243"/>
      <c r="U42" s="1244"/>
      <c r="V42" s="109" t="str">
        <f t="shared" si="0"/>
        <v/>
      </c>
      <c r="W42" s="103"/>
      <c r="X42" s="839"/>
      <c r="Y42" s="1198"/>
      <c r="Z42" s="1198"/>
      <c r="AA42" s="1198"/>
      <c r="AB42" s="1198"/>
      <c r="AC42" s="1198"/>
      <c r="AD42" s="1199"/>
    </row>
    <row r="43" spans="1:30" s="44" customFormat="1" ht="14.7" customHeight="1" x14ac:dyDescent="0.25">
      <c r="A43" s="82">
        <v>35</v>
      </c>
      <c r="B43" s="79"/>
      <c r="C43" s="1211"/>
      <c r="D43" s="1212"/>
      <c r="E43" s="90"/>
      <c r="F43" s="93"/>
      <c r="G43" s="87"/>
      <c r="H43" s="84"/>
      <c r="I43" s="95"/>
      <c r="J43" s="106" t="str">
        <f>IF(OR(AND(G43="",H43="",I43=""),AND(G43=0,H43=0,I43=0)),"",IF(I43="","?",IF(I43&gt;0,IF($F43=Lists!$C$5,IF(+$H43&lt;=I43,IF(I43&lt;=$G43,"ok","X"),"X"),IF(OR($F43=Lists!$C$3,$F43=Lists!$C$4),IF(OR(AND(I43&gt;=$H43,$G43=0),AND($H43=0,I43&lt;=$G43)),"ok","X")," ")),"")))</f>
        <v/>
      </c>
      <c r="K43" s="95"/>
      <c r="L43" s="106" t="str">
        <f>IF(OR(AND(G43="",H43="",K43=""),AND(G43=0,H43=0,K43=0)),"",IF(K43="","?",IF(K43&gt;0,IF($F43=Lists!$C$5,IF(+$H43&lt;=K43,IF(K43&lt;=$G43,"ok","X"),"X"),IF(OR($F43=Lists!$C$3,$F43=Lists!$C$4),IF(OR(AND(K43&gt;=$H43,$G43=0),AND($H43=0,K43&lt;=$G43)),"ok","X")," ")),"")))</f>
        <v/>
      </c>
      <c r="M43" s="95"/>
      <c r="N43" s="106" t="str">
        <f>IF(OR(AND(G43="",H43="",M43=""),AND(G43=0,H43=0,M43=0)),"",IF(M43="","?",IF(M43&gt;0,IF($F43=Lists!$C$5,IF(+$H43&lt;=M43,IF(M43&lt;=$G43,"ok","X"),"X"),IF(OR($F43=Lists!$C$3,$F43=Lists!$C$4),IF(OR(AND(M43&gt;=$H43,$G43=0),AND($H43=0,M43&lt;=$G43)),"ok","X")," ")),"")))</f>
        <v/>
      </c>
      <c r="O43" s="95"/>
      <c r="P43" s="99" t="str">
        <f>IF(OR(AND(G43="",H43="",O43=""),AND(G43=0,H43=0,O43=0)),"",IF(O43="","?",IF(O43&gt;0,IF($F43=Lists!$C$5,IF(+$H43&lt;=O43,IF(O43&lt;=$G43,"ok","X"),"X"),IF(OR($F43=Lists!$C$3,$F43=Lists!$C$4),IF(OR(AND(O43&gt;=$H43,$G43=0),AND($H43=0,O43&lt;=$G43)),"ok","X")," ")),"")))</f>
        <v/>
      </c>
      <c r="Q43" s="95"/>
      <c r="R43" s="106" t="str">
        <f>IF(OR(AND(G43="",H43="",Q43=""),AND(G43=0,H43=0,Q43=0)),"",IF(Q43="","?",IF(Q43&gt;0,IF($F43=Lists!$C$5,IF(+$H43&lt;=Q43,IF(Q43&lt;=$G43,"ok","X"),"X"),IF(OR($F43=Lists!$C$3,$F43=Lists!$C$4),IF(OR(AND(Q43&gt;=$H43,$G43=0),AND($H43=0,Q43&lt;=$G43)),"ok","X")," ")),"")))</f>
        <v/>
      </c>
      <c r="S43" s="1242"/>
      <c r="T43" s="1243"/>
      <c r="U43" s="1244"/>
      <c r="V43" s="109" t="str">
        <f t="shared" si="0"/>
        <v/>
      </c>
      <c r="W43" s="103"/>
      <c r="X43" s="839"/>
      <c r="Y43" s="1198"/>
      <c r="Z43" s="1198"/>
      <c r="AA43" s="1198"/>
      <c r="AB43" s="1198"/>
      <c r="AC43" s="1198"/>
      <c r="AD43" s="1199"/>
    </row>
    <row r="44" spans="1:30" s="44" customFormat="1" ht="14.7" customHeight="1" x14ac:dyDescent="0.25">
      <c r="A44" s="82">
        <v>36</v>
      </c>
      <c r="B44" s="79"/>
      <c r="C44" s="1211"/>
      <c r="D44" s="1212"/>
      <c r="E44" s="90"/>
      <c r="F44" s="93"/>
      <c r="G44" s="87"/>
      <c r="H44" s="84"/>
      <c r="I44" s="95"/>
      <c r="J44" s="106" t="str">
        <f>IF(OR(AND(G44="",H44="",I44=""),AND(G44=0,H44=0,I44=0)),"",IF(I44="","?",IF(I44&gt;0,IF($F44=Lists!$C$5,IF(+$H44&lt;=I44,IF(I44&lt;=$G44,"ok","X"),"X"),IF(OR($F44=Lists!$C$3,$F44=Lists!$C$4),IF(OR(AND(I44&gt;=$H44,$G44=0),AND($H44=0,I44&lt;=$G44)),"ok","X")," ")),"")))</f>
        <v/>
      </c>
      <c r="K44" s="95"/>
      <c r="L44" s="106" t="str">
        <f>IF(OR(AND(G44="",H44="",K44=""),AND(G44=0,H44=0,K44=0)),"",IF(K44="","?",IF(K44&gt;0,IF($F44=Lists!$C$5,IF(+$H44&lt;=K44,IF(K44&lt;=$G44,"ok","X"),"X"),IF(OR($F44=Lists!$C$3,$F44=Lists!$C$4),IF(OR(AND(K44&gt;=$H44,$G44=0),AND($H44=0,K44&lt;=$G44)),"ok","X")," ")),"")))</f>
        <v/>
      </c>
      <c r="M44" s="95"/>
      <c r="N44" s="106" t="str">
        <f>IF(OR(AND(G44="",H44="",M44=""),AND(G44=0,H44=0,M44=0)),"",IF(M44="","?",IF(M44&gt;0,IF($F44=Lists!$C$5,IF(+$H44&lt;=M44,IF(M44&lt;=$G44,"ok","X"),"X"),IF(OR($F44=Lists!$C$3,$F44=Lists!$C$4),IF(OR(AND(M44&gt;=$H44,$G44=0),AND($H44=0,M44&lt;=$G44)),"ok","X")," ")),"")))</f>
        <v/>
      </c>
      <c r="O44" s="95"/>
      <c r="P44" s="99" t="str">
        <f>IF(OR(AND(G44="",H44="",O44=""),AND(G44=0,H44=0,O44=0)),"",IF(O44="","?",IF(O44&gt;0,IF($F44=Lists!$C$5,IF(+$H44&lt;=O44,IF(O44&lt;=$G44,"ok","X"),"X"),IF(OR($F44=Lists!$C$3,$F44=Lists!$C$4),IF(OR(AND(O44&gt;=$H44,$G44=0),AND($H44=0,O44&lt;=$G44)),"ok","X")," ")),"")))</f>
        <v/>
      </c>
      <c r="Q44" s="95"/>
      <c r="R44" s="106" t="str">
        <f>IF(OR(AND(G44="",H44="",Q44=""),AND(G44=0,H44=0,Q44=0)),"",IF(Q44="","?",IF(Q44&gt;0,IF($F44=Lists!$C$5,IF(+$H44&lt;=Q44,IF(Q44&lt;=$G44,"ok","X"),"X"),IF(OR($F44=Lists!$C$3,$F44=Lists!$C$4),IF(OR(AND(Q44&gt;=$H44,$G44=0),AND($H44=0,Q44&lt;=$G44)),"ok","X")," ")),"")))</f>
        <v/>
      </c>
      <c r="S44" s="1242"/>
      <c r="T44" s="1243"/>
      <c r="U44" s="1244"/>
      <c r="V44" s="109" t="str">
        <f t="shared" si="0"/>
        <v/>
      </c>
      <c r="W44" s="103"/>
      <c r="X44" s="839"/>
      <c r="Y44" s="1198"/>
      <c r="Z44" s="1198"/>
      <c r="AA44" s="1198"/>
      <c r="AB44" s="1198"/>
      <c r="AC44" s="1198"/>
      <c r="AD44" s="1199"/>
    </row>
    <row r="45" spans="1:30" s="44" customFormat="1" ht="14.7" customHeight="1" x14ac:dyDescent="0.25">
      <c r="A45" s="82">
        <v>37</v>
      </c>
      <c r="B45" s="79"/>
      <c r="C45" s="1211"/>
      <c r="D45" s="1212"/>
      <c r="E45" s="90"/>
      <c r="F45" s="93"/>
      <c r="G45" s="87"/>
      <c r="H45" s="84"/>
      <c r="I45" s="95"/>
      <c r="J45" s="106" t="str">
        <f>IF(OR(AND(G45="",H45="",I45=""),AND(G45=0,H45=0,I45=0)),"",IF(I45="","?",IF(I45&gt;0,IF($F45=Lists!$C$5,IF(+$H45&lt;=I45,IF(I45&lt;=$G45,"ok","X"),"X"),IF(OR($F45=Lists!$C$3,$F45=Lists!$C$4),IF(OR(AND(I45&gt;=$H45,$G45=0),AND($H45=0,I45&lt;=$G45)),"ok","X")," ")),"")))</f>
        <v/>
      </c>
      <c r="K45" s="95"/>
      <c r="L45" s="106" t="str">
        <f>IF(OR(AND(G45="",H45="",K45=""),AND(G45=0,H45=0,K45=0)),"",IF(K45="","?",IF(K45&gt;0,IF($F45=Lists!$C$5,IF(+$H45&lt;=K45,IF(K45&lt;=$G45,"ok","X"),"X"),IF(OR($F45=Lists!$C$3,$F45=Lists!$C$4),IF(OR(AND(K45&gt;=$H45,$G45=0),AND($H45=0,K45&lt;=$G45)),"ok","X")," ")),"")))</f>
        <v/>
      </c>
      <c r="M45" s="95"/>
      <c r="N45" s="106" t="str">
        <f>IF(OR(AND(G45="",H45="",M45=""),AND(G45=0,H45=0,M45=0)),"",IF(M45="","?",IF(M45&gt;0,IF($F45=Lists!$C$5,IF(+$H45&lt;=M45,IF(M45&lt;=$G45,"ok","X"),"X"),IF(OR($F45=Lists!$C$3,$F45=Lists!$C$4),IF(OR(AND(M45&gt;=$H45,$G45=0),AND($H45=0,M45&lt;=$G45)),"ok","X")," ")),"")))</f>
        <v/>
      </c>
      <c r="O45" s="95"/>
      <c r="P45" s="99" t="str">
        <f>IF(OR(AND(G45="",H45="",O45=""),AND(G45=0,H45=0,O45=0)),"",IF(O45="","?",IF(O45&gt;0,IF($F45=Lists!$C$5,IF(+$H45&lt;=O45,IF(O45&lt;=$G45,"ok","X"),"X"),IF(OR($F45=Lists!$C$3,$F45=Lists!$C$4),IF(OR(AND(O45&gt;=$H45,$G45=0),AND($H45=0,O45&lt;=$G45)),"ok","X")," ")),"")))</f>
        <v/>
      </c>
      <c r="Q45" s="95"/>
      <c r="R45" s="106" t="str">
        <f>IF(OR(AND(G45="",H45="",Q45=""),AND(G45=0,H45=0,Q45=0)),"",IF(Q45="","?",IF(Q45&gt;0,IF($F45=Lists!$C$5,IF(+$H45&lt;=Q45,IF(Q45&lt;=$G45,"ok","X"),"X"),IF(OR($F45=Lists!$C$3,$F45=Lists!$C$4),IF(OR(AND(Q45&gt;=$H45,$G45=0),AND($H45=0,Q45&lt;=$G45)),"ok","X")," ")),"")))</f>
        <v/>
      </c>
      <c r="S45" s="1242"/>
      <c r="T45" s="1243"/>
      <c r="U45" s="1244"/>
      <c r="V45" s="109" t="str">
        <f t="shared" si="0"/>
        <v/>
      </c>
      <c r="W45" s="103"/>
      <c r="X45" s="839"/>
      <c r="Y45" s="1198"/>
      <c r="Z45" s="1198"/>
      <c r="AA45" s="1198"/>
      <c r="AB45" s="1198"/>
      <c r="AC45" s="1198"/>
      <c r="AD45" s="1199"/>
    </row>
    <row r="46" spans="1:30" s="44" customFormat="1" ht="14.7" customHeight="1" thickBot="1" x14ac:dyDescent="0.3">
      <c r="A46" s="83"/>
      <c r="B46" s="80"/>
      <c r="C46" s="1252"/>
      <c r="D46" s="1253"/>
      <c r="E46" s="91"/>
      <c r="F46" s="94"/>
      <c r="G46" s="88"/>
      <c r="H46" s="830"/>
      <c r="I46" s="96"/>
      <c r="J46" s="107" t="str">
        <f>IF(OR(AND(G46="",H46="",I46=""),AND(G46=0,H46=0,I46=0)),"",IF(I46="","?",IF(I46&gt;0,IF($F46=Lists!$C$5,IF(+$H46&lt;=I46,IF(I46&lt;=$G46,"ok","X"),"X"),IF(OR($F46=Lists!$C$3,$F46=Lists!$C$4),IF(OR(AND(I46&gt;=$H46,$G46=0),AND($H46=0,I46&lt;=$G46)),"ok","X")," ")),"")))</f>
        <v/>
      </c>
      <c r="K46" s="96"/>
      <c r="L46" s="107" t="str">
        <f>IF(OR(AND(G46="",H46="",K46=""),AND(G46=0,H46=0,K46=0)),"",IF(K46="","?",IF(K46&gt;0,IF($F46=Lists!$C$5,IF(+$H46&lt;=K46,IF(K46&lt;=$G46,"ok","X"),"X"),IF(OR($F46=Lists!$C$3,$F46=Lists!$C$4),IF(OR(AND(K46&gt;=$H46,$G46=0),AND($H46=0,K46&lt;=$G46)),"ok","X")," ")),"")))</f>
        <v/>
      </c>
      <c r="M46" s="96"/>
      <c r="N46" s="107" t="str">
        <f>IF(OR(AND(G46="",H46="",M46=""),AND(G46=0,H46=0,M46=0)),"",IF(M46="","?",IF(M46&gt;0,IF($F46=Lists!$C$5,IF(+$H46&lt;=M46,IF(M46&lt;=$G46,"ok","X"),"X"),IF(OR($F46=Lists!$C$3,$F46=Lists!$C$4),IF(OR(AND(M46&gt;=$H46,$G46=0),AND($H46=0,M46&lt;=$G46)),"ok","X")," ")),"")))</f>
        <v/>
      </c>
      <c r="O46" s="96"/>
      <c r="P46" s="100" t="str">
        <f>IF(OR(AND(G46="",H46="",O46=""),AND(G46=0,H46=0,O46=0)),"",IF(O46="","?",IF(O46&gt;0,IF($F46=Lists!$C$5,IF(+$H46&lt;=O46,IF(O46&lt;=$G46,"ok","X"),"X"),IF(OR($F46=Lists!$C$3,$F46=Lists!$C$4),IF(OR(AND(O46&gt;=$H46,$G46=0),AND($H46=0,O46&lt;=$G46)),"ok","X")," ")),"")))</f>
        <v/>
      </c>
      <c r="Q46" s="96"/>
      <c r="R46" s="107" t="str">
        <f>IF(OR(AND(G46="",H46="",Q46=""),AND(G46=0,H46=0,Q46=0)),"",IF(Q46="","?",IF(Q46&gt;0,IF($F46=Lists!$C$5,IF(+$H46&lt;=Q46,IF(Q46&lt;=$G46,"ok","X"),"X"),IF(OR($F46=Lists!$C$3,$F46=Lists!$C$4),IF(OR(AND(Q46&gt;=$H46,$G46=0),AND($H46=0,Q46&lt;=$G46)),"ok","X")," ")),"")))</f>
        <v/>
      </c>
      <c r="S46" s="1245"/>
      <c r="T46" s="1246"/>
      <c r="U46" s="1247"/>
      <c r="V46" s="110" t="str">
        <f t="shared" si="0"/>
        <v/>
      </c>
      <c r="W46" s="104"/>
      <c r="X46" s="101"/>
      <c r="Y46" s="1200"/>
      <c r="Z46" s="1200"/>
      <c r="AA46" s="1200"/>
      <c r="AB46" s="1200"/>
      <c r="AC46" s="1200"/>
      <c r="AD46" s="1201"/>
    </row>
    <row r="47" spans="1:30" ht="14.7" customHeight="1" x14ac:dyDescent="0.25">
      <c r="B47" s="45"/>
      <c r="C47" s="45"/>
    </row>
    <row r="48" spans="1:30" ht="14.7" customHeight="1" x14ac:dyDescent="0.25">
      <c r="A48" s="46" t="s">
        <v>407</v>
      </c>
      <c r="E48" s="73"/>
      <c r="F48" s="73"/>
      <c r="G48" s="43"/>
      <c r="H48" s="43"/>
      <c r="I48" s="73"/>
      <c r="J48" s="73"/>
      <c r="K48" s="73"/>
      <c r="L48" s="73"/>
      <c r="M48" s="73"/>
      <c r="N48" s="73"/>
      <c r="O48" s="73"/>
      <c r="P48" s="73"/>
      <c r="Q48" s="73"/>
      <c r="R48" s="73"/>
      <c r="S48" s="73"/>
      <c r="T48" s="73"/>
      <c r="U48" s="73"/>
      <c r="V48" s="43"/>
    </row>
    <row r="49" spans="1:27" ht="14.7" customHeight="1" x14ac:dyDescent="0.25">
      <c r="V49" s="77"/>
      <c r="AA49" s="77"/>
    </row>
    <row r="50" spans="1:27" ht="3.9" customHeight="1" x14ac:dyDescent="0.25">
      <c r="A50" s="1248"/>
      <c r="B50" s="1248"/>
      <c r="C50" s="829"/>
      <c r="D50" s="47"/>
      <c r="F50" s="74"/>
      <c r="I50" s="74"/>
      <c r="J50" s="74"/>
      <c r="K50" s="74"/>
      <c r="L50" s="74"/>
      <c r="M50" s="74"/>
      <c r="N50" s="74"/>
      <c r="O50" s="74"/>
      <c r="P50" s="74"/>
      <c r="Q50" s="74"/>
      <c r="R50" s="74"/>
      <c r="S50" s="74"/>
      <c r="T50" s="74"/>
      <c r="U50" s="74"/>
    </row>
    <row r="51" spans="1:27" ht="15" customHeight="1" x14ac:dyDescent="0.25">
      <c r="A51" s="1241"/>
      <c r="B51" s="1241"/>
      <c r="C51" s="828"/>
      <c r="D51" s="47"/>
      <c r="F51" s="75"/>
      <c r="I51" s="75"/>
      <c r="J51" s="75"/>
      <c r="K51" s="75"/>
      <c r="L51" s="75"/>
      <c r="M51" s="75"/>
      <c r="N51" s="75"/>
      <c r="O51" s="75"/>
      <c r="P51" s="75"/>
      <c r="Q51" s="75"/>
      <c r="R51" s="75"/>
      <c r="S51" s="75"/>
      <c r="T51" s="75"/>
      <c r="U51" s="76"/>
    </row>
  </sheetData>
  <mergeCells count="142">
    <mergeCell ref="X3:AD4"/>
    <mergeCell ref="X5:AD5"/>
    <mergeCell ref="X6:AD7"/>
    <mergeCell ref="I5:L5"/>
    <mergeCell ref="M5:U5"/>
    <mergeCell ref="K3:U3"/>
    <mergeCell ref="J4:U4"/>
    <mergeCell ref="I3:J3"/>
    <mergeCell ref="I6:N6"/>
    <mergeCell ref="O6:U6"/>
    <mergeCell ref="C39:D39"/>
    <mergeCell ref="C40:D40"/>
    <mergeCell ref="C41:D41"/>
    <mergeCell ref="C42:D42"/>
    <mergeCell ref="C43:D43"/>
    <mergeCell ref="C44:D44"/>
    <mergeCell ref="C45:D45"/>
    <mergeCell ref="C46:D46"/>
    <mergeCell ref="V8:X8"/>
    <mergeCell ref="C30:D30"/>
    <mergeCell ref="C31:D31"/>
    <mergeCell ref="C32:D32"/>
    <mergeCell ref="C33:D33"/>
    <mergeCell ref="C34:D34"/>
    <mergeCell ref="C35:D35"/>
    <mergeCell ref="C36:D36"/>
    <mergeCell ref="C37:D37"/>
    <mergeCell ref="C38:D38"/>
    <mergeCell ref="C21:D21"/>
    <mergeCell ref="C22:D22"/>
    <mergeCell ref="C23:D23"/>
    <mergeCell ref="C24:D24"/>
    <mergeCell ref="C25:D25"/>
    <mergeCell ref="C26:D26"/>
    <mergeCell ref="C27:D27"/>
    <mergeCell ref="C28:D28"/>
    <mergeCell ref="C29:D29"/>
    <mergeCell ref="C12:D12"/>
    <mergeCell ref="C13:D13"/>
    <mergeCell ref="C14:D14"/>
    <mergeCell ref="C15:D15"/>
    <mergeCell ref="C16:D16"/>
    <mergeCell ref="C17:D17"/>
    <mergeCell ref="C18:D18"/>
    <mergeCell ref="C19:D19"/>
    <mergeCell ref="C20:D20"/>
    <mergeCell ref="S15:U15"/>
    <mergeCell ref="S16:U16"/>
    <mergeCell ref="S17:U17"/>
    <mergeCell ref="S12:U12"/>
    <mergeCell ref="S13:U13"/>
    <mergeCell ref="S14:U14"/>
    <mergeCell ref="S9:U9"/>
    <mergeCell ref="S10:U10"/>
    <mergeCell ref="S11:U11"/>
    <mergeCell ref="S24:U24"/>
    <mergeCell ref="S25:U25"/>
    <mergeCell ref="S26:U26"/>
    <mergeCell ref="S21:U21"/>
    <mergeCell ref="S22:U22"/>
    <mergeCell ref="S23:U23"/>
    <mergeCell ref="S18:U18"/>
    <mergeCell ref="S19:U19"/>
    <mergeCell ref="S20:U20"/>
    <mergeCell ref="G1:Q2"/>
    <mergeCell ref="S1:AD2"/>
    <mergeCell ref="A51:B51"/>
    <mergeCell ref="S45:U45"/>
    <mergeCell ref="S46:U46"/>
    <mergeCell ref="A50:B50"/>
    <mergeCell ref="S42:U42"/>
    <mergeCell ref="S43:U43"/>
    <mergeCell ref="S44:U44"/>
    <mergeCell ref="S39:U39"/>
    <mergeCell ref="S40:U40"/>
    <mergeCell ref="S41:U41"/>
    <mergeCell ref="S36:U36"/>
    <mergeCell ref="S37:U37"/>
    <mergeCell ref="S38:U38"/>
    <mergeCell ref="S33:U33"/>
    <mergeCell ref="S34:U34"/>
    <mergeCell ref="S35:U35"/>
    <mergeCell ref="S30:U30"/>
    <mergeCell ref="S31:U31"/>
    <mergeCell ref="S32:U32"/>
    <mergeCell ref="S27:U27"/>
    <mergeCell ref="S28:U28"/>
    <mergeCell ref="S29:U29"/>
    <mergeCell ref="A5:H5"/>
    <mergeCell ref="D4:H4"/>
    <mergeCell ref="D3:H3"/>
    <mergeCell ref="A6:H7"/>
    <mergeCell ref="I7:U7"/>
    <mergeCell ref="A3:C3"/>
    <mergeCell ref="A4:C4"/>
    <mergeCell ref="V5:W5"/>
    <mergeCell ref="V6:W6"/>
    <mergeCell ref="Y9:AD9"/>
    <mergeCell ref="Y10:AD10"/>
    <mergeCell ref="Y11:AD11"/>
    <mergeCell ref="Y8:AD8"/>
    <mergeCell ref="S8:U8"/>
    <mergeCell ref="I8:R8"/>
    <mergeCell ref="C8:D8"/>
    <mergeCell ref="C9:D9"/>
    <mergeCell ref="C10:D10"/>
    <mergeCell ref="C11:D11"/>
    <mergeCell ref="Y15:AD15"/>
    <mergeCell ref="Y16:AD16"/>
    <mergeCell ref="Y17:AD17"/>
    <mergeCell ref="Y12:AD12"/>
    <mergeCell ref="Y13:AD13"/>
    <mergeCell ref="Y14:AD14"/>
    <mergeCell ref="Y21:AD21"/>
    <mergeCell ref="Y22:AD22"/>
    <mergeCell ref="Y23:AD23"/>
    <mergeCell ref="Y18:AD18"/>
    <mergeCell ref="Y19:AD19"/>
    <mergeCell ref="Y20:AD20"/>
    <mergeCell ref="Y27:AD27"/>
    <mergeCell ref="Y28:AD28"/>
    <mergeCell ref="Y29:AD29"/>
    <mergeCell ref="Y24:AD24"/>
    <mergeCell ref="Y25:AD25"/>
    <mergeCell ref="Y26:AD26"/>
    <mergeCell ref="Y38:AD38"/>
    <mergeCell ref="Y33:AD33"/>
    <mergeCell ref="Y34:AD34"/>
    <mergeCell ref="Y35:AD35"/>
    <mergeCell ref="Y30:AD30"/>
    <mergeCell ref="Y31:AD31"/>
    <mergeCell ref="Y32:AD32"/>
    <mergeCell ref="Y45:AD45"/>
    <mergeCell ref="Y46:AD46"/>
    <mergeCell ref="Y42:AD42"/>
    <mergeCell ref="Y43:AD43"/>
    <mergeCell ref="Y44:AD44"/>
    <mergeCell ref="Y39:AD39"/>
    <mergeCell ref="Y40:AD40"/>
    <mergeCell ref="Y41:AD41"/>
    <mergeCell ref="Y36:AD36"/>
    <mergeCell ref="Y37:AD37"/>
  </mergeCells>
  <conditionalFormatting sqref="E9:E46">
    <cfRule type="containsText" dxfId="201" priority="4" operator="containsText" text="Significant">
      <formula>NOT(ISERROR(SEARCH("Significant",E9)))</formula>
    </cfRule>
    <cfRule type="containsText" dxfId="200" priority="5" operator="containsText" text="Critical">
      <formula>NOT(ISERROR(SEARCH("Critical",E9)))</formula>
    </cfRule>
  </conditionalFormatting>
  <conditionalFormatting sqref="J9:J46 L9:L46 N9:N46 P9:P46 R9:R46">
    <cfRule type="containsText" dxfId="199" priority="2" operator="containsText" text="X">
      <formula>NOT(ISERROR(SEARCH("X",J9)))</formula>
    </cfRule>
    <cfRule type="containsText" dxfId="198" priority="3" operator="containsText" text="ok">
      <formula>NOT(ISERROR(SEARCH("ok",J9)))</formula>
    </cfRule>
  </conditionalFormatting>
  <conditionalFormatting sqref="V9:V46">
    <cfRule type="containsText" dxfId="197" priority="1" operator="containsText" text="Req'd">
      <formula>NOT(ISERROR(SEARCH("Req'd",V9)))</formula>
    </cfRule>
  </conditionalFormatting>
  <pageMargins left="0.25" right="0.25" top="0.75" bottom="0.75" header="0.3" footer="0.3"/>
  <pageSetup scale="5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Key Characteristic" prompt="CC = Critical_x000a_SC = Significant_x000a_FC = Functional" xr:uid="{00000000-0002-0000-0B00-000000000000}">
          <x14:formula1>
            <xm:f>Lists!$A$2:$A$4</xm:f>
          </x14:formula1>
          <xm:sqref>E9:E46</xm:sqref>
        </x14:dataValidation>
        <x14:dataValidation type="list" allowBlank="1" showInputMessage="1" showErrorMessage="1" promptTitle="Feature Type" prompt="Basic = No Tolerance_x000a_Min = No Upper Limit_x000a_Max = No Lower Limit_x000a_DIM = Tolerance with upper and lower limit_x000a_Attribute = Feature without numerical value" xr:uid="{00000000-0002-0000-0B00-000001000000}">
          <x14:formula1>
            <xm:f>Lists!$C$2:$C$6</xm:f>
          </x14:formula1>
          <xm:sqref>F9:F46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theme="1" tint="0.34998626667073579"/>
    <pageSetUpPr fitToPage="1"/>
  </sheetPr>
  <dimension ref="A1:AD51"/>
  <sheetViews>
    <sheetView showGridLines="0" zoomScale="85" zoomScaleNormal="85" workbookViewId="0">
      <pane ySplit="8" topLeftCell="A9" activePane="bottomLeft" state="frozen"/>
      <selection activeCell="M19" sqref="M19"/>
      <selection pane="bottomLeft" activeCell="O17" sqref="O17"/>
    </sheetView>
  </sheetViews>
  <sheetFormatPr defaultColWidth="9.109375" defaultRowHeight="13.2" x14ac:dyDescent="0.25"/>
  <cols>
    <col min="1" max="1" width="4.6640625" style="4" customWidth="1"/>
    <col min="2" max="3" width="6.6640625" style="4" customWidth="1"/>
    <col min="4" max="4" width="22.6640625" style="4" customWidth="1"/>
    <col min="5" max="5" width="7.88671875" style="4" customWidth="1"/>
    <col min="6" max="6" width="6.6640625" style="4" customWidth="1"/>
    <col min="7" max="8" width="10.6640625" style="4" customWidth="1"/>
    <col min="9" max="9" width="12.88671875" style="4" customWidth="1"/>
    <col min="10" max="10" width="2.44140625" style="4" customWidth="1"/>
    <col min="11" max="11" width="10.6640625" style="4" customWidth="1"/>
    <col min="12" max="12" width="3.44140625" style="4" customWidth="1"/>
    <col min="13" max="13" width="13" style="4" customWidth="1"/>
    <col min="14" max="14" width="4.5546875" style="4" customWidth="1"/>
    <col min="15" max="15" width="10.6640625" style="4" customWidth="1"/>
    <col min="16" max="16" width="3.44140625" style="4" customWidth="1"/>
    <col min="17" max="17" width="10.6640625" style="4" customWidth="1"/>
    <col min="18" max="18" width="3.44140625" style="4" customWidth="1"/>
    <col min="19" max="21" width="6.5546875" style="4" customWidth="1"/>
    <col min="22" max="22" width="4.44140625" style="4" customWidth="1"/>
    <col min="23" max="23" width="10.33203125" style="4" customWidth="1"/>
    <col min="24" max="16384" width="9.109375" style="4"/>
  </cols>
  <sheetData>
    <row r="1" spans="1:30" ht="20.100000000000001" customHeight="1" x14ac:dyDescent="0.25">
      <c r="A1" s="1273" t="s">
        <v>408</v>
      </c>
      <c r="B1" s="1274"/>
      <c r="C1" s="1274"/>
      <c r="D1" s="1274"/>
      <c r="E1" s="1274"/>
      <c r="F1" s="1274"/>
      <c r="G1" s="1274"/>
      <c r="H1" s="1274"/>
      <c r="I1" s="1274"/>
      <c r="J1" s="1274"/>
      <c r="K1" s="1274"/>
      <c r="L1" s="1274"/>
      <c r="M1" s="1274"/>
      <c r="N1" s="1274"/>
      <c r="O1" s="1274"/>
      <c r="P1" s="1274"/>
      <c r="Q1" s="1274"/>
      <c r="R1" s="1274"/>
      <c r="S1" s="1274"/>
      <c r="T1" s="1274"/>
      <c r="U1" s="1274"/>
      <c r="V1" s="1274"/>
      <c r="W1" s="1274"/>
      <c r="X1" s="1274"/>
      <c r="Y1" s="1274"/>
      <c r="Z1" s="1274"/>
      <c r="AA1" s="1274"/>
      <c r="AB1" s="1274"/>
      <c r="AC1" s="1274"/>
      <c r="AD1" s="1275"/>
    </row>
    <row r="2" spans="1:30" ht="20.100000000000001" customHeight="1" thickBot="1" x14ac:dyDescent="0.3">
      <c r="A2" s="1276"/>
      <c r="B2" s="1277"/>
      <c r="C2" s="1277"/>
      <c r="D2" s="1277"/>
      <c r="E2" s="1277"/>
      <c r="F2" s="1277"/>
      <c r="G2" s="1277"/>
      <c r="H2" s="1277"/>
      <c r="I2" s="1277"/>
      <c r="J2" s="1277"/>
      <c r="K2" s="1277"/>
      <c r="L2" s="1277"/>
      <c r="M2" s="1277"/>
      <c r="N2" s="1277"/>
      <c r="O2" s="1277"/>
      <c r="P2" s="1277"/>
      <c r="Q2" s="1277"/>
      <c r="R2" s="1277"/>
      <c r="S2" s="1277"/>
      <c r="T2" s="1277"/>
      <c r="U2" s="1277"/>
      <c r="V2" s="1277"/>
      <c r="W2" s="1277"/>
      <c r="X2" s="1277"/>
      <c r="Y2" s="1277"/>
      <c r="Z2" s="1277"/>
      <c r="AA2" s="1277"/>
      <c r="AB2" s="1277"/>
      <c r="AC2" s="1277"/>
      <c r="AD2" s="1278"/>
    </row>
    <row r="3" spans="1:30" ht="15" customHeight="1" thickBot="1" x14ac:dyDescent="0.3">
      <c r="A3" s="1229" t="s">
        <v>385</v>
      </c>
      <c r="B3" s="1230"/>
      <c r="C3" s="1230"/>
      <c r="D3" s="1218">
        <f>'Title Page'!D18</f>
        <v>0</v>
      </c>
      <c r="E3" s="1218"/>
      <c r="F3" s="1218"/>
      <c r="G3" s="1218"/>
      <c r="H3" s="1219"/>
      <c r="I3" s="1229" t="s">
        <v>386</v>
      </c>
      <c r="J3" s="1230"/>
      <c r="K3" s="1269">
        <f>'Title Page'!D5</f>
        <v>0</v>
      </c>
      <c r="L3" s="1269"/>
      <c r="M3" s="1269"/>
      <c r="N3" s="1269"/>
      <c r="O3" s="1269"/>
      <c r="P3" s="1269"/>
      <c r="Q3" s="1269"/>
      <c r="R3" s="1269"/>
      <c r="S3" s="1269"/>
      <c r="T3" s="1269"/>
      <c r="U3" s="1270"/>
      <c r="V3" s="168" t="s">
        <v>387</v>
      </c>
      <c r="W3" s="168"/>
      <c r="X3" s="1257"/>
      <c r="Y3" s="1257"/>
      <c r="Z3" s="1257"/>
      <c r="AA3" s="1257"/>
      <c r="AB3" s="1257"/>
      <c r="AC3" s="1257"/>
      <c r="AD3" s="1258"/>
    </row>
    <row r="4" spans="1:30" ht="15" customHeight="1" thickBot="1" x14ac:dyDescent="0.3">
      <c r="A4" s="1231" t="s">
        <v>388</v>
      </c>
      <c r="B4" s="1232"/>
      <c r="C4" s="1232"/>
      <c r="D4" s="1216">
        <f>'Title Page'!D19</f>
        <v>0</v>
      </c>
      <c r="E4" s="1216"/>
      <c r="F4" s="1216"/>
      <c r="G4" s="1216"/>
      <c r="H4" s="1217"/>
      <c r="I4" s="827" t="s">
        <v>389</v>
      </c>
      <c r="J4" s="1267">
        <f>'Title Page'!D4</f>
        <v>0</v>
      </c>
      <c r="K4" s="1267"/>
      <c r="L4" s="1267"/>
      <c r="M4" s="1267"/>
      <c r="N4" s="1267"/>
      <c r="O4" s="1267"/>
      <c r="P4" s="1267"/>
      <c r="Q4" s="1267"/>
      <c r="R4" s="1267"/>
      <c r="S4" s="1267"/>
      <c r="T4" s="1267"/>
      <c r="U4" s="1268"/>
      <c r="V4" s="169"/>
      <c r="W4" s="169"/>
      <c r="X4" s="1259"/>
      <c r="Y4" s="1259"/>
      <c r="Z4" s="1259"/>
      <c r="AA4" s="1259"/>
      <c r="AB4" s="1259"/>
      <c r="AC4" s="1259"/>
      <c r="AD4" s="1260"/>
    </row>
    <row r="5" spans="1:30" ht="15" customHeight="1" thickBot="1" x14ac:dyDescent="0.3">
      <c r="A5" s="1213" t="s">
        <v>390</v>
      </c>
      <c r="B5" s="1214"/>
      <c r="C5" s="1214"/>
      <c r="D5" s="1214"/>
      <c r="E5" s="1214"/>
      <c r="F5" s="1214"/>
      <c r="G5" s="1214"/>
      <c r="H5" s="1215"/>
      <c r="I5" s="1265" t="s">
        <v>391</v>
      </c>
      <c r="J5" s="1266"/>
      <c r="K5" s="1266"/>
      <c r="L5" s="1266"/>
      <c r="M5" s="1267">
        <f>'Title Page'!D7</f>
        <v>0</v>
      </c>
      <c r="N5" s="1267"/>
      <c r="O5" s="1267"/>
      <c r="P5" s="1267"/>
      <c r="Q5" s="1267"/>
      <c r="R5" s="1267"/>
      <c r="S5" s="1267"/>
      <c r="T5" s="1267"/>
      <c r="U5" s="1268"/>
      <c r="V5" s="1233" t="s">
        <v>392</v>
      </c>
      <c r="W5" s="1233"/>
      <c r="X5" s="1259"/>
      <c r="Y5" s="1259"/>
      <c r="Z5" s="1259"/>
      <c r="AA5" s="1259"/>
      <c r="AB5" s="1259"/>
      <c r="AC5" s="1259"/>
      <c r="AD5" s="1260"/>
    </row>
    <row r="6" spans="1:30" ht="15" customHeight="1" thickBot="1" x14ac:dyDescent="0.3">
      <c r="A6" s="1220" t="s">
        <v>393</v>
      </c>
      <c r="B6" s="1221"/>
      <c r="C6" s="1221"/>
      <c r="D6" s="1221"/>
      <c r="E6" s="1221"/>
      <c r="F6" s="1221"/>
      <c r="G6" s="1221"/>
      <c r="H6" s="1222"/>
      <c r="I6" s="1231" t="s">
        <v>394</v>
      </c>
      <c r="J6" s="1232"/>
      <c r="K6" s="1232"/>
      <c r="L6" s="1232"/>
      <c r="M6" s="1232"/>
      <c r="N6" s="1232"/>
      <c r="O6" s="1271"/>
      <c r="P6" s="1271"/>
      <c r="Q6" s="1271"/>
      <c r="R6" s="1271"/>
      <c r="S6" s="1271"/>
      <c r="T6" s="1271"/>
      <c r="U6" s="1272"/>
      <c r="V6" s="1234" t="s">
        <v>395</v>
      </c>
      <c r="W6" s="1233"/>
      <c r="X6" s="1261"/>
      <c r="Y6" s="1261"/>
      <c r="Z6" s="1261"/>
      <c r="AA6" s="1261"/>
      <c r="AB6" s="1261"/>
      <c r="AC6" s="1261"/>
      <c r="AD6" s="1262"/>
    </row>
    <row r="7" spans="1:30" ht="15" customHeight="1" thickBot="1" x14ac:dyDescent="0.3">
      <c r="A7" s="1223"/>
      <c r="B7" s="1224"/>
      <c r="C7" s="1224"/>
      <c r="D7" s="1224"/>
      <c r="E7" s="1224"/>
      <c r="F7" s="1224"/>
      <c r="G7" s="1224"/>
      <c r="H7" s="1225"/>
      <c r="I7" s="1226"/>
      <c r="J7" s="1227"/>
      <c r="K7" s="1227"/>
      <c r="L7" s="1227"/>
      <c r="M7" s="1227"/>
      <c r="N7" s="1227"/>
      <c r="O7" s="1227"/>
      <c r="P7" s="1227"/>
      <c r="Q7" s="1227"/>
      <c r="R7" s="1227"/>
      <c r="S7" s="1227"/>
      <c r="T7" s="1227"/>
      <c r="U7" s="1228"/>
      <c r="V7" s="170"/>
      <c r="W7" s="171"/>
      <c r="X7" s="1263"/>
      <c r="Y7" s="1263"/>
      <c r="Z7" s="1263"/>
      <c r="AA7" s="1263"/>
      <c r="AB7" s="1263"/>
      <c r="AC7" s="1263"/>
      <c r="AD7" s="1264"/>
    </row>
    <row r="8" spans="1:30" ht="38.25" customHeight="1" thickBot="1" x14ac:dyDescent="0.3">
      <c r="A8" s="781" t="s">
        <v>396</v>
      </c>
      <c r="B8" s="835" t="s">
        <v>397</v>
      </c>
      <c r="C8" s="1279" t="s">
        <v>398</v>
      </c>
      <c r="D8" s="1280"/>
      <c r="E8" s="835" t="s">
        <v>399</v>
      </c>
      <c r="F8" s="782" t="s">
        <v>400</v>
      </c>
      <c r="G8" s="783" t="s">
        <v>401</v>
      </c>
      <c r="H8" s="783" t="s">
        <v>402</v>
      </c>
      <c r="I8" s="1281" t="s">
        <v>403</v>
      </c>
      <c r="J8" s="1282"/>
      <c r="K8" s="1282"/>
      <c r="L8" s="1282"/>
      <c r="M8" s="1282"/>
      <c r="N8" s="1282"/>
      <c r="O8" s="1282"/>
      <c r="P8" s="1282"/>
      <c r="Q8" s="1282"/>
      <c r="R8" s="1283"/>
      <c r="S8" s="1281" t="s">
        <v>404</v>
      </c>
      <c r="T8" s="1282"/>
      <c r="U8" s="1283"/>
      <c r="V8" s="1284" t="s">
        <v>405</v>
      </c>
      <c r="W8" s="1285"/>
      <c r="X8" s="1286"/>
      <c r="Y8" s="1287" t="s">
        <v>7</v>
      </c>
      <c r="Z8" s="1287"/>
      <c r="AA8" s="1287"/>
      <c r="AB8" s="1287"/>
      <c r="AC8" s="1287"/>
      <c r="AD8" s="1288"/>
    </row>
    <row r="9" spans="1:30" s="44" customFormat="1" ht="14.7" customHeight="1" x14ac:dyDescent="0.25">
      <c r="A9" s="82">
        <v>1</v>
      </c>
      <c r="B9" s="81"/>
      <c r="C9" s="1209" t="s">
        <v>406</v>
      </c>
      <c r="D9" s="1210"/>
      <c r="E9" s="89"/>
      <c r="F9" s="92"/>
      <c r="G9" s="85"/>
      <c r="H9" s="86"/>
      <c r="I9" s="97"/>
      <c r="J9" s="105" t="str">
        <f>IF(OR(AND(G9="",H9="",I9=""),AND(G9=0,H9=0,I9=0)),"",IF(I9="","?",IF(I9&gt;0,IF($F9=Lists!$C$5,IF(+$H9&lt;=I9,IF(I9&lt;=$G9,"ok","X"),"X"),IF(OR($F9=Lists!$C$3,$F9=Lists!$C$4),IF(OR(AND(I9&gt;=$H9,$G9=0),AND($H9=0,I9&lt;=$G9)),"ok","X")," ")),"")))</f>
        <v/>
      </c>
      <c r="K9" s="97"/>
      <c r="L9" s="105" t="str">
        <f>IF(OR(AND(G9="",H9="",K9=""),AND(G9=0,H9=0,K9=0)),"",IF(K9="","?",IF(K9&gt;0,IF($F9=Lists!$C$5,IF(+$H9&lt;=K9,IF(K9&lt;=$G9,"ok","X"),"X"),IF(OR($F9=Lists!$C$3,$F9=Lists!$C$4),IF(OR(AND(K9&gt;=$H9,$G9=0),AND($H9=0,K9&lt;=$G9)),"ok","X")," ")),"")))</f>
        <v/>
      </c>
      <c r="M9" s="97"/>
      <c r="N9" s="105" t="str">
        <f>IF(OR(AND(G9="",H9="",M9=""),AND(G9=0,H9=0,M9=0)),"",IF(M9="","?",IF(M9&gt;0,IF($F9=Lists!$C$5,IF(+$H9&lt;=M9,IF(M9&lt;=$G9,"ok","X"),"X"),IF(OR($F9=Lists!$C$3,$F9=Lists!$C$4),IF(OR(AND(M9&gt;=$H9,$G9=0),AND($H9=0,M9&lt;=$G9)),"ok","X")," ")),"")))</f>
        <v/>
      </c>
      <c r="O9" s="97"/>
      <c r="P9" s="98" t="str">
        <f>IF(OR(AND(G9="",H9="",O9=""),AND(G9=0,H9=0,O9=0)),"",IF(O9="","?",IF(O9&gt;0,IF($F9=Lists!$C$5,IF(+$H9&lt;=O9,IF(O9&lt;=$G9,"ok","X"),"X"),IF(OR($F9=Lists!$C$3,$F9=Lists!$C$4),IF(OR(AND(O9&gt;=$H9,$G9=0),AND($H9=0,O9&lt;=$G9)),"ok","X")," ")),"")))</f>
        <v/>
      </c>
      <c r="Q9" s="97"/>
      <c r="R9" s="105" t="str">
        <f>IF(OR(AND(G9="",H9="",Q9=""),AND(G9=0,H9=0,Q9=0)),"",IF(Q9="","?",IF(Q9&gt;0,IF($F9=Lists!$C$5,IF(+$H9&lt;=Q9,IF(Q9&lt;=$G9,"ok","X"),"X"),IF(OR($F9=Lists!$C$3,$F9=Lists!$C$4),IF(OR(AND(Q9&gt;=$H9,$G9=0),AND($H9=0,Q9&lt;=$G9)),"ok","X")," ")),"")))</f>
        <v/>
      </c>
      <c r="S9" s="1249"/>
      <c r="T9" s="1250"/>
      <c r="U9" s="1251"/>
      <c r="V9" s="108" t="str">
        <f>IF(OR(I9="FAIL",K9="FAIL",M9="FAIL",O9="FAIL",Q9="FAIL",I9="Fail",K9="Fail",M9="Fail",O9="Fail",Q9="Fail",J9="X",L9="X",N9="X",P9="X",R9="X"),"Req'd","")</f>
        <v/>
      </c>
      <c r="W9" s="102"/>
      <c r="X9" s="839"/>
      <c r="Y9" s="1198"/>
      <c r="Z9" s="1198"/>
      <c r="AA9" s="1198"/>
      <c r="AB9" s="1198"/>
      <c r="AC9" s="1198"/>
      <c r="AD9" s="1199"/>
    </row>
    <row r="10" spans="1:30" s="44" customFormat="1" ht="14.7" customHeight="1" x14ac:dyDescent="0.25">
      <c r="A10" s="82">
        <v>2</v>
      </c>
      <c r="B10" s="79"/>
      <c r="C10" s="1211"/>
      <c r="D10" s="1212"/>
      <c r="E10" s="90"/>
      <c r="F10" s="93"/>
      <c r="G10" s="87"/>
      <c r="H10" s="84"/>
      <c r="I10" s="95"/>
      <c r="J10" s="106" t="str">
        <f>IF(OR(AND(G10="",H10="",I10=""),AND(G10=0,H10=0,I10=0)),"",IF(I10="","?",IF(I10&gt;0,IF($F10=Lists!$C$5,IF(+$H10&lt;=I10,IF(I10&lt;=$G10,"ok","X"),"X"),IF(OR($F10=Lists!$C$3,$F10=Lists!$C$4),IF(OR(AND(I10&gt;=$H10,$G10=0),AND($H10=0,I10&lt;=$G10)),"ok","X")," ")),"")))</f>
        <v/>
      </c>
      <c r="K10" s="95"/>
      <c r="L10" s="106" t="str">
        <f>IF(OR(AND(G10="",H10="",K10=""),AND(G10=0,H10=0,K10=0)),"",IF(K10="","?",IF(K10&gt;0,IF($F10=Lists!$C$5,IF(+$H10&lt;=K10,IF(K10&lt;=$G10,"ok","X"),"X"),IF(OR($F10=Lists!$C$3,$F10=Lists!$C$4),IF(OR(AND(K10&gt;=$H10,$G10=0),AND($H10=0,K10&lt;=$G10)),"ok","X")," ")),"")))</f>
        <v/>
      </c>
      <c r="M10" s="95"/>
      <c r="N10" s="106" t="str">
        <f>IF(OR(AND(G10="",H10="",M10=""),AND(G10=0,H10=0,M10=0)),"",IF(M10="","?",IF(M10&gt;0,IF($F10=Lists!$C$5,IF(+$H10&lt;=M10,IF(M10&lt;=$G10,"ok","X"),"X"),IF(OR($F10=Lists!$C$3,$F10=Lists!$C$4),IF(OR(AND(M10&gt;=$H10,$G10=0),AND($H10=0,M10&lt;=$G10)),"ok","X")," ")),"")))</f>
        <v/>
      </c>
      <c r="O10" s="95"/>
      <c r="P10" s="99" t="str">
        <f>IF(OR(AND(G10="",H10="",O10=""),AND(G10=0,H10=0,O10=0)),"",IF(O10="","?",IF(O10&gt;0,IF($F10=Lists!$C$5,IF(+$H10&lt;=O10,IF(O10&lt;=$G10,"ok","X"),"X"),IF(OR($F10=Lists!$C$3,$F10=Lists!$C$4),IF(OR(AND(O10&gt;=$H10,$G10=0),AND($H10=0,O10&lt;=$G10)),"ok","X")," ")),"")))</f>
        <v/>
      </c>
      <c r="Q10" s="95"/>
      <c r="R10" s="106" t="str">
        <f>IF(OR(AND(G10="",H10="",Q10=""),AND(G10=0,H10=0,Q10=0)),"",IF(Q10="","?",IF(Q10&gt;0,IF($F10=Lists!$C$5,IF(+$H10&lt;=Q10,IF(Q10&lt;=$G10,"ok","X"),"X"),IF(OR($F10=Lists!$C$3,$F10=Lists!$C$4),IF(OR(AND(Q10&gt;=$H10,$G10=0),AND($H10=0,Q10&lt;=$G10)),"ok","X")," ")),"")))</f>
        <v/>
      </c>
      <c r="S10" s="1242"/>
      <c r="T10" s="1243"/>
      <c r="U10" s="1244"/>
      <c r="V10" s="109" t="str">
        <f t="shared" ref="V10:V46" si="0">IF(OR(I10="FAIL",K10="FAIL",M10="FAIL",O10="FAIL",Q10="FAIL",I10="Fail",K10="Fail",M10="Fail",O10="Fail",Q10="Fail",J10="X",L10="X",N10="X",P10="X",R10="X"),"Req'd","")</f>
        <v/>
      </c>
      <c r="W10" s="103"/>
      <c r="X10" s="839"/>
      <c r="Y10" s="1198"/>
      <c r="Z10" s="1198"/>
      <c r="AA10" s="1198"/>
      <c r="AB10" s="1198"/>
      <c r="AC10" s="1198"/>
      <c r="AD10" s="1199"/>
    </row>
    <row r="11" spans="1:30" s="44" customFormat="1" ht="14.7" customHeight="1" x14ac:dyDescent="0.25">
      <c r="A11" s="82">
        <v>3</v>
      </c>
      <c r="B11" s="79"/>
      <c r="C11" s="1211"/>
      <c r="D11" s="1212"/>
      <c r="E11" s="90"/>
      <c r="F11" s="93"/>
      <c r="G11" s="87"/>
      <c r="H11" s="84"/>
      <c r="I11" s="95"/>
      <c r="J11" s="106" t="str">
        <f>IF(OR(AND(G11="",H11="",I11=""),AND(G11=0,H11=0,I11=0)),"",IF(I11="","?",IF(I11&gt;0,IF($F11=Lists!$C$5,IF(+$H11&lt;=I11,IF(I11&lt;=$G11,"ok","X"),"X"),IF(OR($F11=Lists!$C$3,$F11=Lists!$C$4),IF(OR(AND(I11&gt;=$H11,$G11=0),AND($H11=0,I11&lt;=$G11)),"ok","X")," ")),"")))</f>
        <v/>
      </c>
      <c r="K11" s="95"/>
      <c r="L11" s="106" t="str">
        <f>IF(OR(AND(G11="",H11="",K11=""),AND(G11=0,H11=0,K11=0)),"",IF(K11="","?",IF(K11&gt;0,IF($F11=Lists!$C$5,IF(+$H11&lt;=K11,IF(K11&lt;=$G11,"ok","X"),"X"),IF(OR($F11=Lists!$C$3,$F11=Lists!$C$4),IF(OR(AND(K11&gt;=$H11,$G11=0),AND($H11=0,K11&lt;=$G11)),"ok","X")," ")),"")))</f>
        <v/>
      </c>
      <c r="M11" s="95"/>
      <c r="N11" s="106" t="str">
        <f>IF(OR(AND(G11="",H11="",M11=""),AND(G11=0,H11=0,M11=0)),"",IF(M11="","?",IF(M11&gt;0,IF($F11=Lists!$C$5,IF(+$H11&lt;=M11,IF(M11&lt;=$G11,"ok","X"),"X"),IF(OR($F11=Lists!$C$3,$F11=Lists!$C$4),IF(OR(AND(M11&gt;=$H11,$G11=0),AND($H11=0,M11&lt;=$G11)),"ok","X")," ")),"")))</f>
        <v/>
      </c>
      <c r="O11" s="95"/>
      <c r="P11" s="99" t="str">
        <f>IF(OR(AND(G11="",H11="",O11=""),AND(G11=0,H11=0,O11=0)),"",IF(O11="","?",IF(O11&gt;0,IF($F11=Lists!$C$5,IF(+$H11&lt;=O11,IF(O11&lt;=$G11,"ok","X"),"X"),IF(OR($F11=Lists!$C$3,$F11=Lists!$C$4),IF(OR(AND(O11&gt;=$H11,$G11=0),AND($H11=0,O11&lt;=$G11)),"ok","X")," ")),"")))</f>
        <v/>
      </c>
      <c r="Q11" s="95"/>
      <c r="R11" s="106" t="str">
        <f>IF(OR(AND(G11="",H11="",Q11=""),AND(G11=0,H11=0,Q11=0)),"",IF(Q11="","?",IF(Q11&gt;0,IF($F11=Lists!$C$5,IF(+$H11&lt;=Q11,IF(Q11&lt;=$G11,"ok","X"),"X"),IF(OR($F11=Lists!$C$3,$F11=Lists!$C$4),IF(OR(AND(Q11&gt;=$H11,$G11=0),AND($H11=0,Q11&lt;=$G11)),"ok","X")," ")),"")))</f>
        <v/>
      </c>
      <c r="S11" s="1242"/>
      <c r="T11" s="1243"/>
      <c r="U11" s="1244"/>
      <c r="V11" s="109" t="str">
        <f t="shared" si="0"/>
        <v/>
      </c>
      <c r="W11" s="103"/>
      <c r="X11" s="839"/>
      <c r="Y11" s="1198"/>
      <c r="Z11" s="1198"/>
      <c r="AA11" s="1198"/>
      <c r="AB11" s="1198"/>
      <c r="AC11" s="1198"/>
      <c r="AD11" s="1199"/>
    </row>
    <row r="12" spans="1:30" s="44" customFormat="1" ht="14.7" customHeight="1" x14ac:dyDescent="0.25">
      <c r="A12" s="82">
        <v>4</v>
      </c>
      <c r="B12" s="79"/>
      <c r="C12" s="1211"/>
      <c r="D12" s="1212"/>
      <c r="E12" s="90"/>
      <c r="F12" s="93"/>
      <c r="G12" s="87"/>
      <c r="H12" s="84"/>
      <c r="I12" s="95"/>
      <c r="J12" s="106" t="str">
        <f>IF(OR(AND(G12="",H12="",I12=""),AND(G12=0,H12=0,I12=0)),"",IF(I12="","?",IF(I12&gt;0,IF($F12=Lists!$C$5,IF(+$H12&lt;=I12,IF(I12&lt;=$G12,"ok","X"),"X"),IF(OR($F12=Lists!$C$3,$F12=Lists!$C$4),IF(OR(AND(I12&gt;=$H12,$G12=0),AND($H12=0,I12&lt;=$G12)),"ok","X")," ")),"")))</f>
        <v/>
      </c>
      <c r="K12" s="95"/>
      <c r="L12" s="106" t="str">
        <f>IF(OR(AND(G12="",H12="",K12=""),AND(G12=0,H12=0,K12=0)),"",IF(K12="","?",IF(K12&gt;0,IF($F12=Lists!$C$5,IF(+$H12&lt;=K12,IF(K12&lt;=$G12,"ok","X"),"X"),IF(OR($F12=Lists!$C$3,$F12=Lists!$C$4),IF(OR(AND(K12&gt;=$H12,$G12=0),AND($H12=0,K12&lt;=$G12)),"ok","X")," ")),"")))</f>
        <v/>
      </c>
      <c r="M12" s="95"/>
      <c r="N12" s="106" t="str">
        <f>IF(OR(AND(G12="",H12="",M12=""),AND(G12=0,H12=0,M12=0)),"",IF(M12="","?",IF(M12&gt;0,IF($F12=Lists!$C$5,IF(+$H12&lt;=M12,IF(M12&lt;=$G12,"ok","X"),"X"),IF(OR($F12=Lists!$C$3,$F12=Lists!$C$4),IF(OR(AND(M12&gt;=$H12,$G12=0),AND($H12=0,M12&lt;=$G12)),"ok","X")," ")),"")))</f>
        <v/>
      </c>
      <c r="O12" s="95"/>
      <c r="P12" s="99" t="str">
        <f>IF(OR(AND(G12="",H12="",O12=""),AND(G12=0,H12=0,O12=0)),"",IF(O12="","?",IF(O12&gt;0,IF($F12=Lists!$C$5,IF(+$H12&lt;=O12,IF(O12&lt;=$G12,"ok","X"),"X"),IF(OR($F12=Lists!$C$3,$F12=Lists!$C$4),IF(OR(AND(O12&gt;=$H12,$G12=0),AND($H12=0,O12&lt;=$G12)),"ok","X")," ")),"")))</f>
        <v/>
      </c>
      <c r="Q12" s="95"/>
      <c r="R12" s="106" t="str">
        <f>IF(OR(AND(G12="",H12="",Q12=""),AND(G12=0,H12=0,Q12=0)),"",IF(Q12="","?",IF(Q12&gt;0,IF($F12=Lists!$C$5,IF(+$H12&lt;=Q12,IF(Q12&lt;=$G12,"ok","X"),"X"),IF(OR($F12=Lists!$C$3,$F12=Lists!$C$4),IF(OR(AND(Q12&gt;=$H12,$G12=0),AND($H12=0,Q12&lt;=$G12)),"ok","X")," ")),"")))</f>
        <v/>
      </c>
      <c r="S12" s="1242"/>
      <c r="T12" s="1243"/>
      <c r="U12" s="1244"/>
      <c r="V12" s="109" t="str">
        <f t="shared" si="0"/>
        <v/>
      </c>
      <c r="W12" s="103"/>
      <c r="X12" s="839"/>
      <c r="Y12" s="1198"/>
      <c r="Z12" s="1198"/>
      <c r="AA12" s="1198"/>
      <c r="AB12" s="1198"/>
      <c r="AC12" s="1198"/>
      <c r="AD12" s="1199"/>
    </row>
    <row r="13" spans="1:30" s="44" customFormat="1" ht="14.7" customHeight="1" x14ac:dyDescent="0.25">
      <c r="A13" s="82">
        <v>5</v>
      </c>
      <c r="B13" s="79"/>
      <c r="C13" s="1211"/>
      <c r="D13" s="1212"/>
      <c r="E13" s="90"/>
      <c r="F13" s="93"/>
      <c r="G13" s="87"/>
      <c r="H13" s="84"/>
      <c r="I13" s="95"/>
      <c r="J13" s="106" t="str">
        <f>IF(OR(AND(G13="",H13="",I13=""),AND(G13=0,H13=0,I13=0)),"",IF(I13="","?",IF(I13&gt;0,IF($F13=Lists!$C$5,IF(+$H13&lt;=I13,IF(I13&lt;=$G13,"ok","X"),"X"),IF(OR($F13=Lists!$C$3,$F13=Lists!$C$4),IF(OR(AND(I13&gt;=$H13,$G13=0),AND($H13=0,I13&lt;=$G13)),"ok","X")," ")),"")))</f>
        <v/>
      </c>
      <c r="K13" s="95"/>
      <c r="L13" s="106" t="str">
        <f>IF(OR(AND(G13="",H13="",K13=""),AND(G13=0,H13=0,K13=0)),"",IF(K13="","?",IF(K13&gt;0,IF($F13=Lists!$C$5,IF(+$H13&lt;=K13,IF(K13&lt;=$G13,"ok","X"),"X"),IF(OR($F13=Lists!$C$3,$F13=Lists!$C$4),IF(OR(AND(K13&gt;=$H13,$G13=0),AND($H13=0,K13&lt;=$G13)),"ok","X")," ")),"")))</f>
        <v/>
      </c>
      <c r="M13" s="95"/>
      <c r="N13" s="106" t="str">
        <f>IF(OR(AND(G13="",H13="",M13=""),AND(G13=0,H13=0,M13=0)),"",IF(M13="","?",IF(M13&gt;0,IF($F13=Lists!$C$5,IF(+$H13&lt;=M13,IF(M13&lt;=$G13,"ok","X"),"X"),IF(OR($F13=Lists!$C$3,$F13=Lists!$C$4),IF(OR(AND(M13&gt;=$H13,$G13=0),AND($H13=0,M13&lt;=$G13)),"ok","X")," ")),"")))</f>
        <v/>
      </c>
      <c r="O13" s="95"/>
      <c r="P13" s="99" t="str">
        <f>IF(OR(AND(G13="",H13="",O13=""),AND(G13=0,H13=0,O13=0)),"",IF(O13="","?",IF(O13&gt;0,IF($F13=Lists!$C$5,IF(+$H13&lt;=O13,IF(O13&lt;=$G13,"ok","X"),"X"),IF(OR($F13=Lists!$C$3,$F13=Lists!$C$4),IF(OR(AND(O13&gt;=$H13,$G13=0),AND($H13=0,O13&lt;=$G13)),"ok","X")," ")),"")))</f>
        <v/>
      </c>
      <c r="Q13" s="95"/>
      <c r="R13" s="106" t="str">
        <f>IF(OR(AND(G13="",H13="",Q13=""),AND(G13=0,H13=0,Q13=0)),"",IF(Q13="","?",IF(Q13&gt;0,IF($F13=Lists!$C$5,IF(+$H13&lt;=Q13,IF(Q13&lt;=$G13,"ok","X"),"X"),IF(OR($F13=Lists!$C$3,$F13=Lists!$C$4),IF(OR(AND(Q13&gt;=$H13,$G13=0),AND($H13=0,Q13&lt;=$G13)),"ok","X")," ")),"")))</f>
        <v/>
      </c>
      <c r="S13" s="1242"/>
      <c r="T13" s="1243"/>
      <c r="U13" s="1244"/>
      <c r="V13" s="109" t="str">
        <f t="shared" si="0"/>
        <v/>
      </c>
      <c r="W13" s="103"/>
      <c r="X13" s="839"/>
      <c r="Y13" s="1198"/>
      <c r="Z13" s="1198"/>
      <c r="AA13" s="1198"/>
      <c r="AB13" s="1198"/>
      <c r="AC13" s="1198"/>
      <c r="AD13" s="1199"/>
    </row>
    <row r="14" spans="1:30" s="44" customFormat="1" ht="14.7" customHeight="1" x14ac:dyDescent="0.25">
      <c r="A14" s="82">
        <v>6</v>
      </c>
      <c r="B14" s="79"/>
      <c r="C14" s="1211"/>
      <c r="D14" s="1212"/>
      <c r="E14" s="90"/>
      <c r="F14" s="93"/>
      <c r="G14" s="87"/>
      <c r="H14" s="84"/>
      <c r="I14" s="95"/>
      <c r="J14" s="106" t="str">
        <f>IF(OR(AND(G14="",H14="",I14=""),AND(G14=0,H14=0,I14=0)),"",IF(I14="","?",IF(I14&gt;0,IF($F14=Lists!$C$5,IF(+$H14&lt;=I14,IF(I14&lt;=$G14,"ok","X"),"X"),IF(OR($F14=Lists!$C$3,$F14=Lists!$C$4),IF(OR(AND(I14&gt;=$H14,$G14=0),AND($H14=0,I14&lt;=$G14)),"ok","X")," ")),"")))</f>
        <v/>
      </c>
      <c r="K14" s="95"/>
      <c r="L14" s="106" t="str">
        <f>IF(OR(AND(G14="",H14="",K14=""),AND(G14=0,H14=0,K14=0)),"",IF(K14="","?",IF(K14&gt;0,IF($F14=Lists!$C$5,IF(+$H14&lt;=K14,IF(K14&lt;=$G14,"ok","X"),"X"),IF(OR($F14=Lists!$C$3,$F14=Lists!$C$4),IF(OR(AND(K14&gt;=$H14,$G14=0),AND($H14=0,K14&lt;=$G14)),"ok","X")," ")),"")))</f>
        <v/>
      </c>
      <c r="M14" s="95"/>
      <c r="N14" s="106" t="str">
        <f>IF(OR(AND(G14="",H14="",M14=""),AND(G14=0,H14=0,M14=0)),"",IF(M14="","?",IF(M14&gt;0,IF($F14=Lists!$C$5,IF(+$H14&lt;=M14,IF(M14&lt;=$G14,"ok","X"),"X"),IF(OR($F14=Lists!$C$3,$F14=Lists!$C$4),IF(OR(AND(M14&gt;=$H14,$G14=0),AND($H14=0,M14&lt;=$G14)),"ok","X")," ")),"")))</f>
        <v/>
      </c>
      <c r="O14" s="95"/>
      <c r="P14" s="99" t="str">
        <f>IF(OR(AND(G14="",H14="",O14=""),AND(G14=0,H14=0,O14=0)),"",IF(O14="","?",IF(O14&gt;0,IF($F14=Lists!$C$5,IF(+$H14&lt;=O14,IF(O14&lt;=$G14,"ok","X"),"X"),IF(OR($F14=Lists!$C$3,$F14=Lists!$C$4),IF(OR(AND(O14&gt;=$H14,$G14=0),AND($H14=0,O14&lt;=$G14)),"ok","X")," ")),"")))</f>
        <v/>
      </c>
      <c r="Q14" s="95"/>
      <c r="R14" s="106" t="str">
        <f>IF(OR(AND(G14="",H14="",Q14=""),AND(G14=0,H14=0,Q14=0)),"",IF(Q14="","?",IF(Q14&gt;0,IF($F14=Lists!$C$5,IF(+$H14&lt;=Q14,IF(Q14&lt;=$G14,"ok","X"),"X"),IF(OR($F14=Lists!$C$3,$F14=Lists!$C$4),IF(OR(AND(Q14&gt;=$H14,$G14=0),AND($H14=0,Q14&lt;=$G14)),"ok","X")," ")),"")))</f>
        <v/>
      </c>
      <c r="S14" s="1242"/>
      <c r="T14" s="1243"/>
      <c r="U14" s="1244"/>
      <c r="V14" s="109" t="str">
        <f t="shared" si="0"/>
        <v/>
      </c>
      <c r="W14" s="103"/>
      <c r="X14" s="839"/>
      <c r="Y14" s="1198"/>
      <c r="Z14" s="1198"/>
      <c r="AA14" s="1198"/>
      <c r="AB14" s="1198"/>
      <c r="AC14" s="1198"/>
      <c r="AD14" s="1199"/>
    </row>
    <row r="15" spans="1:30" s="44" customFormat="1" ht="14.7" customHeight="1" x14ac:dyDescent="0.25">
      <c r="A15" s="82">
        <v>7</v>
      </c>
      <c r="B15" s="79"/>
      <c r="C15" s="1211"/>
      <c r="D15" s="1212"/>
      <c r="E15" s="90"/>
      <c r="F15" s="93"/>
      <c r="G15" s="87"/>
      <c r="H15" s="84"/>
      <c r="I15" s="95"/>
      <c r="J15" s="106" t="str">
        <f>IF(OR(AND(G15="",H15="",I15=""),AND(G15=0,H15=0,I15=0)),"",IF(I15="","?",IF(I15&gt;0,IF($F15=Lists!$C$5,IF(+$H15&lt;=I15,IF(I15&lt;=$G15,"ok","X"),"X"),IF(OR($F15=Lists!$C$3,$F15=Lists!$C$4),IF(OR(AND(I15&gt;=$H15,$G15=0),AND($H15=0,I15&lt;=$G15)),"ok","X")," ")),"")))</f>
        <v/>
      </c>
      <c r="K15" s="95"/>
      <c r="L15" s="106" t="str">
        <f>IF(OR(AND(G15="",H15="",K15=""),AND(G15=0,H15=0,K15=0)),"",IF(K15="","?",IF(K15&gt;0,IF($F15=Lists!$C$5,IF(+$H15&lt;=K15,IF(K15&lt;=$G15,"ok","X"),"X"),IF(OR($F15=Lists!$C$3,$F15=Lists!$C$4),IF(OR(AND(K15&gt;=$H15,$G15=0),AND($H15=0,K15&lt;=$G15)),"ok","X")," ")),"")))</f>
        <v/>
      </c>
      <c r="M15" s="95"/>
      <c r="N15" s="106" t="str">
        <f>IF(OR(AND(G15="",H15="",M15=""),AND(G15=0,H15=0,M15=0)),"",IF(M15="","?",IF(M15&gt;0,IF($F15=Lists!$C$5,IF(+$H15&lt;=M15,IF(M15&lt;=$G15,"ok","X"),"X"),IF(OR($F15=Lists!$C$3,$F15=Lists!$C$4),IF(OR(AND(M15&gt;=$H15,$G15=0),AND($H15=0,M15&lt;=$G15)),"ok","X")," ")),"")))</f>
        <v/>
      </c>
      <c r="O15" s="95"/>
      <c r="P15" s="99" t="str">
        <f>IF(OR(AND(G15="",H15="",O15=""),AND(G15=0,H15=0,O15=0)),"",IF(O15="","?",IF(O15&gt;0,IF($F15=Lists!$C$5,IF(+$H15&lt;=O15,IF(O15&lt;=$G15,"ok","X"),"X"),IF(OR($F15=Lists!$C$3,$F15=Lists!$C$4),IF(OR(AND(O15&gt;=$H15,$G15=0),AND($H15=0,O15&lt;=$G15)),"ok","X")," ")),"")))</f>
        <v/>
      </c>
      <c r="Q15" s="95"/>
      <c r="R15" s="106" t="str">
        <f>IF(OR(AND(G15="",H15="",Q15=""),AND(G15=0,H15=0,Q15=0)),"",IF(Q15="","?",IF(Q15&gt;0,IF($F15=Lists!$C$5,IF(+$H15&lt;=Q15,IF(Q15&lt;=$G15,"ok","X"),"X"),IF(OR($F15=Lists!$C$3,$F15=Lists!$C$4),IF(OR(AND(Q15&gt;=$H15,$G15=0),AND($H15=0,Q15&lt;=$G15)),"ok","X")," ")),"")))</f>
        <v/>
      </c>
      <c r="S15" s="1242"/>
      <c r="T15" s="1243"/>
      <c r="U15" s="1244"/>
      <c r="V15" s="109" t="str">
        <f t="shared" si="0"/>
        <v/>
      </c>
      <c r="W15" s="103"/>
      <c r="X15" s="839"/>
      <c r="Y15" s="1198"/>
      <c r="Z15" s="1198"/>
      <c r="AA15" s="1198"/>
      <c r="AB15" s="1198"/>
      <c r="AC15" s="1198"/>
      <c r="AD15" s="1199"/>
    </row>
    <row r="16" spans="1:30" s="44" customFormat="1" ht="14.7" customHeight="1" x14ac:dyDescent="0.25">
      <c r="A16" s="82">
        <v>8</v>
      </c>
      <c r="B16" s="79"/>
      <c r="C16" s="1211"/>
      <c r="D16" s="1212"/>
      <c r="E16" s="90"/>
      <c r="F16" s="93"/>
      <c r="G16" s="87"/>
      <c r="H16" s="84"/>
      <c r="I16" s="95"/>
      <c r="J16" s="106" t="str">
        <f>IF(OR(AND(G16="",H16="",I16=""),AND(G16=0,H16=0,I16=0)),"",IF(I16="","?",IF(I16&gt;0,IF($F16=Lists!$C$5,IF(+$H16&lt;=I16,IF(I16&lt;=$G16,"ok","X"),"X"),IF(OR($F16=Lists!$C$3,$F16=Lists!$C$4),IF(OR(AND(I16&gt;=$H16,$G16=0),AND($H16=0,I16&lt;=$G16)),"ok","X")," ")),"")))</f>
        <v/>
      </c>
      <c r="K16" s="95"/>
      <c r="L16" s="106" t="str">
        <f>IF(OR(AND(G16="",H16="",K16=""),AND(G16=0,H16=0,K16=0)),"",IF(K16="","?",IF(K16&gt;0,IF($F16=Lists!$C$5,IF(+$H16&lt;=K16,IF(K16&lt;=$G16,"ok","X"),"X"),IF(OR($F16=Lists!$C$3,$F16=Lists!$C$4),IF(OR(AND(K16&gt;=$H16,$G16=0),AND($H16=0,K16&lt;=$G16)),"ok","X")," ")),"")))</f>
        <v/>
      </c>
      <c r="M16" s="95"/>
      <c r="N16" s="106" t="str">
        <f>IF(OR(AND(G16="",H16="",M16=""),AND(G16=0,H16=0,M16=0)),"",IF(M16="","?",IF(M16&gt;0,IF($F16=Lists!$C$5,IF(+$H16&lt;=M16,IF(M16&lt;=$G16,"ok","X"),"X"),IF(OR($F16=Lists!$C$3,$F16=Lists!$C$4),IF(OR(AND(M16&gt;=$H16,$G16=0),AND($H16=0,M16&lt;=$G16)),"ok","X")," ")),"")))</f>
        <v/>
      </c>
      <c r="O16" s="95"/>
      <c r="P16" s="99" t="str">
        <f>IF(OR(AND(G16="",H16="",O16=""),AND(G16=0,H16=0,O16=0)),"",IF(O16="","?",IF(O16&gt;0,IF($F16=Lists!$C$5,IF(+$H16&lt;=O16,IF(O16&lt;=$G16,"ok","X"),"X"),IF(OR($F16=Lists!$C$3,$F16=Lists!$C$4),IF(OR(AND(O16&gt;=$H16,$G16=0),AND($H16=0,O16&lt;=$G16)),"ok","X")," ")),"")))</f>
        <v/>
      </c>
      <c r="Q16" s="95"/>
      <c r="R16" s="106" t="str">
        <f>IF(OR(AND(G16="",H16="",Q16=""),AND(G16=0,H16=0,Q16=0)),"",IF(Q16="","?",IF(Q16&gt;0,IF($F16=Lists!$C$5,IF(+$H16&lt;=Q16,IF(Q16&lt;=$G16,"ok","X"),"X"),IF(OR($F16=Lists!$C$3,$F16=Lists!$C$4),IF(OR(AND(Q16&gt;=$H16,$G16=0),AND($H16=0,Q16&lt;=$G16)),"ok","X")," ")),"")))</f>
        <v/>
      </c>
      <c r="S16" s="1242"/>
      <c r="T16" s="1243"/>
      <c r="U16" s="1244"/>
      <c r="V16" s="109" t="str">
        <f t="shared" si="0"/>
        <v/>
      </c>
      <c r="W16" s="103"/>
      <c r="X16" s="839"/>
      <c r="Y16" s="1198"/>
      <c r="Z16" s="1198"/>
      <c r="AA16" s="1198"/>
      <c r="AB16" s="1198"/>
      <c r="AC16" s="1198"/>
      <c r="AD16" s="1199"/>
    </row>
    <row r="17" spans="1:30" s="44" customFormat="1" ht="14.7" customHeight="1" x14ac:dyDescent="0.25">
      <c r="A17" s="82">
        <v>9</v>
      </c>
      <c r="B17" s="79"/>
      <c r="C17" s="1211"/>
      <c r="D17" s="1212"/>
      <c r="E17" s="90"/>
      <c r="F17" s="93"/>
      <c r="G17" s="87"/>
      <c r="H17" s="84"/>
      <c r="I17" s="95"/>
      <c r="J17" s="106" t="str">
        <f>IF(OR(AND(G17="",H17="",I17=""),AND(G17=0,H17=0,I17=0)),"",IF(I17="","?",IF(I17&gt;0,IF($F17=Lists!$C$5,IF(+$H17&lt;=I17,IF(I17&lt;=$G17,"ok","X"),"X"),IF(OR($F17=Lists!$C$3,$F17=Lists!$C$4),IF(OR(AND(I17&gt;=$H17,$G17=0),AND($H17=0,I17&lt;=$G17)),"ok","X")," ")),"")))</f>
        <v/>
      </c>
      <c r="K17" s="95"/>
      <c r="L17" s="106" t="str">
        <f>IF(OR(AND(G17="",H17="",K17=""),AND(G17=0,H17=0,K17=0)),"",IF(K17="","?",IF(K17&gt;0,IF($F17=Lists!$C$5,IF(+$H17&lt;=K17,IF(K17&lt;=$G17,"ok","X"),"X"),IF(OR($F17=Lists!$C$3,$F17=Lists!$C$4),IF(OR(AND(K17&gt;=$H17,$G17=0),AND($H17=0,K17&lt;=$G17)),"ok","X")," ")),"")))</f>
        <v/>
      </c>
      <c r="M17" s="95"/>
      <c r="N17" s="106" t="str">
        <f>IF(OR(AND(G17="",H17="",M17=""),AND(G17=0,H17=0,M17=0)),"",IF(M17="","?",IF(M17&gt;0,IF($F17=Lists!$C$5,IF(+$H17&lt;=M17,IF(M17&lt;=$G17,"ok","X"),"X"),IF(OR($F17=Lists!$C$3,$F17=Lists!$C$4),IF(OR(AND(M17&gt;=$H17,$G17=0),AND($H17=0,M17&lt;=$G17)),"ok","X")," ")),"")))</f>
        <v/>
      </c>
      <c r="O17" s="95"/>
      <c r="P17" s="99" t="str">
        <f>IF(OR(AND(G17="",H17="",O17=""),AND(G17=0,H17=0,O17=0)),"",IF(O17="","?",IF(O17&gt;0,IF($F17=Lists!$C$5,IF(+$H17&lt;=O17,IF(O17&lt;=$G17,"ok","X"),"X"),IF(OR($F17=Lists!$C$3,$F17=Lists!$C$4),IF(OR(AND(O17&gt;=$H17,$G17=0),AND($H17=0,O17&lt;=$G17)),"ok","X")," ")),"")))</f>
        <v/>
      </c>
      <c r="Q17" s="95"/>
      <c r="R17" s="106" t="str">
        <f>IF(OR(AND(G17="",H17="",Q17=""),AND(G17=0,H17=0,Q17=0)),"",IF(Q17="","?",IF(Q17&gt;0,IF($F17=Lists!$C$5,IF(+$H17&lt;=Q17,IF(Q17&lt;=$G17,"ok","X"),"X"),IF(OR($F17=Lists!$C$3,$F17=Lists!$C$4),IF(OR(AND(Q17&gt;=$H17,$G17=0),AND($H17=0,Q17&lt;=$G17)),"ok","X")," ")),"")))</f>
        <v/>
      </c>
      <c r="S17" s="1242"/>
      <c r="T17" s="1243"/>
      <c r="U17" s="1244"/>
      <c r="V17" s="109" t="str">
        <f t="shared" si="0"/>
        <v/>
      </c>
      <c r="W17" s="103"/>
      <c r="X17" s="839"/>
      <c r="Y17" s="1198"/>
      <c r="Z17" s="1198"/>
      <c r="AA17" s="1198"/>
      <c r="AB17" s="1198"/>
      <c r="AC17" s="1198"/>
      <c r="AD17" s="1199"/>
    </row>
    <row r="18" spans="1:30" s="44" customFormat="1" ht="14.7" customHeight="1" x14ac:dyDescent="0.25">
      <c r="A18" s="82">
        <v>10</v>
      </c>
      <c r="B18" s="79"/>
      <c r="C18" s="1211"/>
      <c r="D18" s="1212"/>
      <c r="E18" s="90"/>
      <c r="F18" s="93"/>
      <c r="G18" s="87"/>
      <c r="H18" s="84"/>
      <c r="I18" s="95"/>
      <c r="J18" s="106" t="str">
        <f>IF(OR(AND(G18="",H18="",I18=""),AND(G18=0,H18=0,I18=0)),"",IF(I18="","?",IF(I18&gt;0,IF($F18=Lists!$C$5,IF(+$H18&lt;=I18,IF(I18&lt;=$G18,"ok","X"),"X"),IF(OR($F18=Lists!$C$3,$F18=Lists!$C$4),IF(OR(AND(I18&gt;=$H18,$G18=0),AND($H18=0,I18&lt;=$G18)),"ok","X")," ")),"")))</f>
        <v/>
      </c>
      <c r="K18" s="95"/>
      <c r="L18" s="106" t="str">
        <f>IF(OR(AND(G18="",H18="",K18=""),AND(G18=0,H18=0,K18=0)),"",IF(K18="","?",IF(K18&gt;0,IF($F18=Lists!$C$5,IF(+$H18&lt;=K18,IF(K18&lt;=$G18,"ok","X"),"X"),IF(OR($F18=Lists!$C$3,$F18=Lists!$C$4),IF(OR(AND(K18&gt;=$H18,$G18=0),AND($H18=0,K18&lt;=$G18)),"ok","X")," ")),"")))</f>
        <v/>
      </c>
      <c r="M18" s="95"/>
      <c r="N18" s="106" t="str">
        <f>IF(OR(AND(G18="",H18="",M18=""),AND(G18=0,H18=0,M18=0)),"",IF(M18="","?",IF(M18&gt;0,IF($F18=Lists!$C$5,IF(+$H18&lt;=M18,IF(M18&lt;=$G18,"ok","X"),"X"),IF(OR($F18=Lists!$C$3,$F18=Lists!$C$4),IF(OR(AND(M18&gt;=$H18,$G18=0),AND($H18=0,M18&lt;=$G18)),"ok","X")," ")),"")))</f>
        <v/>
      </c>
      <c r="O18" s="95"/>
      <c r="P18" s="99" t="str">
        <f>IF(OR(AND(G18="",H18="",O18=""),AND(G18=0,H18=0,O18=0)),"",IF(O18="","?",IF(O18&gt;0,IF($F18=Lists!$C$5,IF(+$H18&lt;=O18,IF(O18&lt;=$G18,"ok","X"),"X"),IF(OR($F18=Lists!$C$3,$F18=Lists!$C$4),IF(OR(AND(O18&gt;=$H18,$G18=0),AND($H18=0,O18&lt;=$G18)),"ok","X")," ")),"")))</f>
        <v/>
      </c>
      <c r="Q18" s="95"/>
      <c r="R18" s="106" t="str">
        <f>IF(OR(AND(G18="",H18="",Q18=""),AND(G18=0,H18=0,Q18=0)),"",IF(Q18="","?",IF(Q18&gt;0,IF($F18=Lists!$C$5,IF(+$H18&lt;=Q18,IF(Q18&lt;=$G18,"ok","X"),"X"),IF(OR($F18=Lists!$C$3,$F18=Lists!$C$4),IF(OR(AND(Q18&gt;=$H18,$G18=0),AND($H18=0,Q18&lt;=$G18)),"ok","X")," ")),"")))</f>
        <v/>
      </c>
      <c r="S18" s="1242"/>
      <c r="T18" s="1243"/>
      <c r="U18" s="1244"/>
      <c r="V18" s="109" t="str">
        <f t="shared" si="0"/>
        <v/>
      </c>
      <c r="W18" s="103"/>
      <c r="X18" s="839"/>
      <c r="Y18" s="1198"/>
      <c r="Z18" s="1198"/>
      <c r="AA18" s="1198"/>
      <c r="AB18" s="1198"/>
      <c r="AC18" s="1198"/>
      <c r="AD18" s="1199"/>
    </row>
    <row r="19" spans="1:30" s="44" customFormat="1" ht="14.7" customHeight="1" x14ac:dyDescent="0.25">
      <c r="A19" s="82">
        <v>11</v>
      </c>
      <c r="B19" s="79"/>
      <c r="C19" s="1211"/>
      <c r="D19" s="1212"/>
      <c r="E19" s="90"/>
      <c r="F19" s="93"/>
      <c r="G19" s="87"/>
      <c r="H19" s="84"/>
      <c r="I19" s="95"/>
      <c r="J19" s="106" t="str">
        <f>IF(OR(AND(G19="",H19="",I19=""),AND(G19=0,H19=0,I19=0)),"",IF(I19="","?",IF(I19&gt;0,IF($F19=Lists!$C$5,IF(+$H19&lt;=I19,IF(I19&lt;=$G19,"ok","X"),"X"),IF(OR($F19=Lists!$C$3,$F19=Lists!$C$4),IF(OR(AND(I19&gt;=$H19,$G19=0),AND($H19=0,I19&lt;=$G19)),"ok","X")," ")),"")))</f>
        <v/>
      </c>
      <c r="K19" s="95"/>
      <c r="L19" s="106" t="str">
        <f>IF(OR(AND(G19="",H19="",K19=""),AND(G19=0,H19=0,K19=0)),"",IF(K19="","?",IF(K19&gt;0,IF($F19=Lists!$C$5,IF(+$H19&lt;=K19,IF(K19&lt;=$G19,"ok","X"),"X"),IF(OR($F19=Lists!$C$3,$F19=Lists!$C$4),IF(OR(AND(K19&gt;=$H19,$G19=0),AND($H19=0,K19&lt;=$G19)),"ok","X")," ")),"")))</f>
        <v/>
      </c>
      <c r="M19" s="95"/>
      <c r="N19" s="106" t="str">
        <f>IF(OR(AND(G19="",H19="",M19=""),AND(G19=0,H19=0,M19=0)),"",IF(M19="","?",IF(M19&gt;0,IF($F19=Lists!$C$5,IF(+$H19&lt;=M19,IF(M19&lt;=$G19,"ok","X"),"X"),IF(OR($F19=Lists!$C$3,$F19=Lists!$C$4),IF(OR(AND(M19&gt;=$H19,$G19=0),AND($H19=0,M19&lt;=$G19)),"ok","X")," ")),"")))</f>
        <v/>
      </c>
      <c r="O19" s="95"/>
      <c r="P19" s="99" t="str">
        <f>IF(OR(AND(G19="",H19="",O19=""),AND(G19=0,H19=0,O19=0)),"",IF(O19="","?",IF(O19&gt;0,IF($F19=Lists!$C$5,IF(+$H19&lt;=O19,IF(O19&lt;=$G19,"ok","X"),"X"),IF(OR($F19=Lists!$C$3,$F19=Lists!$C$4),IF(OR(AND(O19&gt;=$H19,$G19=0),AND($H19=0,O19&lt;=$G19)),"ok","X")," ")),"")))</f>
        <v/>
      </c>
      <c r="Q19" s="95"/>
      <c r="R19" s="106" t="str">
        <f>IF(OR(AND(G19="",H19="",Q19=""),AND(G19=0,H19=0,Q19=0)),"",IF(Q19="","?",IF(Q19&gt;0,IF($F19=Lists!$C$5,IF(+$H19&lt;=Q19,IF(Q19&lt;=$G19,"ok","X"),"X"),IF(OR($F19=Lists!$C$3,$F19=Lists!$C$4),IF(OR(AND(Q19&gt;=$H19,$G19=0),AND($H19=0,Q19&lt;=$G19)),"ok","X")," ")),"")))</f>
        <v/>
      </c>
      <c r="S19" s="1242"/>
      <c r="T19" s="1243"/>
      <c r="U19" s="1244"/>
      <c r="V19" s="109" t="str">
        <f t="shared" si="0"/>
        <v/>
      </c>
      <c r="W19" s="103"/>
      <c r="X19" s="839"/>
      <c r="Y19" s="1198"/>
      <c r="Z19" s="1198"/>
      <c r="AA19" s="1198"/>
      <c r="AB19" s="1198"/>
      <c r="AC19" s="1198"/>
      <c r="AD19" s="1199"/>
    </row>
    <row r="20" spans="1:30" s="44" customFormat="1" ht="14.7" customHeight="1" x14ac:dyDescent="0.25">
      <c r="A20" s="82">
        <v>12</v>
      </c>
      <c r="B20" s="79"/>
      <c r="C20" s="1211"/>
      <c r="D20" s="1212"/>
      <c r="E20" s="90"/>
      <c r="F20" s="93"/>
      <c r="G20" s="87"/>
      <c r="H20" s="84"/>
      <c r="I20" s="95"/>
      <c r="J20" s="106" t="str">
        <f>IF(OR(AND(G20="",H20="",I20=""),AND(G20=0,H20=0,I20=0)),"",IF(I20="","?",IF(I20&gt;0,IF($F20=Lists!$C$5,IF(+$H20&lt;=I20,IF(I20&lt;=$G20,"ok","X"),"X"),IF(OR($F20=Lists!$C$3,$F20=Lists!$C$4),IF(OR(AND(I20&gt;=$H20,$G20=0),AND($H20=0,I20&lt;=$G20)),"ok","X")," ")),"")))</f>
        <v/>
      </c>
      <c r="K20" s="95"/>
      <c r="L20" s="106" t="str">
        <f>IF(OR(AND(G20="",H20="",K20=""),AND(G20=0,H20=0,K20=0)),"",IF(K20="","?",IF(K20&gt;0,IF($F20=Lists!$C$5,IF(+$H20&lt;=K20,IF(K20&lt;=$G20,"ok","X"),"X"),IF(OR($F20=Lists!$C$3,$F20=Lists!$C$4),IF(OR(AND(K20&gt;=$H20,$G20=0),AND($H20=0,K20&lt;=$G20)),"ok","X")," ")),"")))</f>
        <v/>
      </c>
      <c r="M20" s="95"/>
      <c r="N20" s="106" t="str">
        <f>IF(OR(AND(G20="",H20="",M20=""),AND(G20=0,H20=0,M20=0)),"",IF(M20="","?",IF(M20&gt;0,IF($F20=Lists!$C$5,IF(+$H20&lt;=M20,IF(M20&lt;=$G20,"ok","X"),"X"),IF(OR($F20=Lists!$C$3,$F20=Lists!$C$4),IF(OR(AND(M20&gt;=$H20,$G20=0),AND($H20=0,M20&lt;=$G20)),"ok","X")," ")),"")))</f>
        <v/>
      </c>
      <c r="O20" s="95"/>
      <c r="P20" s="99" t="str">
        <f>IF(OR(AND(G20="",H20="",O20=""),AND(G20=0,H20=0,O20=0)),"",IF(O20="","?",IF(O20&gt;0,IF($F20=Lists!$C$5,IF(+$H20&lt;=O20,IF(O20&lt;=$G20,"ok","X"),"X"),IF(OR($F20=Lists!$C$3,$F20=Lists!$C$4),IF(OR(AND(O20&gt;=$H20,$G20=0),AND($H20=0,O20&lt;=$G20)),"ok","X")," ")),"")))</f>
        <v/>
      </c>
      <c r="Q20" s="95"/>
      <c r="R20" s="106" t="str">
        <f>IF(OR(AND(G20="",H20="",Q20=""),AND(G20=0,H20=0,Q20=0)),"",IF(Q20="","?",IF(Q20&gt;0,IF($F20=Lists!$C$5,IF(+$H20&lt;=Q20,IF(Q20&lt;=$G20,"ok","X"),"X"),IF(OR($F20=Lists!$C$3,$F20=Lists!$C$4),IF(OR(AND(Q20&gt;=$H20,$G20=0),AND($H20=0,Q20&lt;=$G20)),"ok","X")," ")),"")))</f>
        <v/>
      </c>
      <c r="S20" s="1242"/>
      <c r="T20" s="1243"/>
      <c r="U20" s="1244"/>
      <c r="V20" s="109" t="str">
        <f t="shared" si="0"/>
        <v/>
      </c>
      <c r="W20" s="103"/>
      <c r="X20" s="839"/>
      <c r="Y20" s="1198"/>
      <c r="Z20" s="1198"/>
      <c r="AA20" s="1198"/>
      <c r="AB20" s="1198"/>
      <c r="AC20" s="1198"/>
      <c r="AD20" s="1199"/>
    </row>
    <row r="21" spans="1:30" s="44" customFormat="1" ht="14.7" customHeight="1" x14ac:dyDescent="0.25">
      <c r="A21" s="82">
        <v>13</v>
      </c>
      <c r="B21" s="79"/>
      <c r="C21" s="1211"/>
      <c r="D21" s="1212"/>
      <c r="E21" s="90"/>
      <c r="F21" s="93"/>
      <c r="G21" s="87"/>
      <c r="H21" s="84"/>
      <c r="I21" s="95"/>
      <c r="J21" s="106" t="str">
        <f>IF(OR(AND(G21="",H21="",I21=""),AND(G21=0,H21=0,I21=0)),"",IF(I21="","?",IF(I21&gt;0,IF($F21=Lists!$C$5,IF(+$H21&lt;=I21,IF(I21&lt;=$G21,"ok","X"),"X"),IF(OR($F21=Lists!$C$3,$F21=Lists!$C$4),IF(OR(AND(I21&gt;=$H21,$G21=0),AND($H21=0,I21&lt;=$G21)),"ok","X")," ")),"")))</f>
        <v/>
      </c>
      <c r="K21" s="95"/>
      <c r="L21" s="106" t="str">
        <f>IF(OR(AND(G21="",H21="",K21=""),AND(G21=0,H21=0,K21=0)),"",IF(K21="","?",IF(K21&gt;0,IF($F21=Lists!$C$5,IF(+$H21&lt;=K21,IF(K21&lt;=$G21,"ok","X"),"X"),IF(OR($F21=Lists!$C$3,$F21=Lists!$C$4),IF(OR(AND(K21&gt;=$H21,$G21=0),AND($H21=0,K21&lt;=$G21)),"ok","X")," ")),"")))</f>
        <v/>
      </c>
      <c r="M21" s="95"/>
      <c r="N21" s="106" t="str">
        <f>IF(OR(AND(G21="",H21="",M21=""),AND(G21=0,H21=0,M21=0)),"",IF(M21="","?",IF(M21&gt;0,IF($F21=Lists!$C$5,IF(+$H21&lt;=M21,IF(M21&lt;=$G21,"ok","X"),"X"),IF(OR($F21=Lists!$C$3,$F21=Lists!$C$4),IF(OR(AND(M21&gt;=$H21,$G21=0),AND($H21=0,M21&lt;=$G21)),"ok","X")," ")),"")))</f>
        <v/>
      </c>
      <c r="O21" s="95"/>
      <c r="P21" s="99" t="str">
        <f>IF(OR(AND(G21="",H21="",O21=""),AND(G21=0,H21=0,O21=0)),"",IF(O21="","?",IF(O21&gt;0,IF($F21=Lists!$C$5,IF(+$H21&lt;=O21,IF(O21&lt;=$G21,"ok","X"),"X"),IF(OR($F21=Lists!$C$3,$F21=Lists!$C$4),IF(OR(AND(O21&gt;=$H21,$G21=0),AND($H21=0,O21&lt;=$G21)),"ok","X")," ")),"")))</f>
        <v/>
      </c>
      <c r="Q21" s="95"/>
      <c r="R21" s="106" t="str">
        <f>IF(OR(AND(G21="",H21="",Q21=""),AND(G21=0,H21=0,Q21=0)),"",IF(Q21="","?",IF(Q21&gt;0,IF($F21=Lists!$C$5,IF(+$H21&lt;=Q21,IF(Q21&lt;=$G21,"ok","X"),"X"),IF(OR($F21=Lists!$C$3,$F21=Lists!$C$4),IF(OR(AND(Q21&gt;=$H21,$G21=0),AND($H21=0,Q21&lt;=$G21)),"ok","X")," ")),"")))</f>
        <v/>
      </c>
      <c r="S21" s="1242"/>
      <c r="T21" s="1243"/>
      <c r="U21" s="1244"/>
      <c r="V21" s="109" t="str">
        <f t="shared" si="0"/>
        <v/>
      </c>
      <c r="W21" s="103"/>
      <c r="X21" s="839"/>
      <c r="Y21" s="1198"/>
      <c r="Z21" s="1198"/>
      <c r="AA21" s="1198"/>
      <c r="AB21" s="1198"/>
      <c r="AC21" s="1198"/>
      <c r="AD21" s="1199"/>
    </row>
    <row r="22" spans="1:30" s="44" customFormat="1" ht="14.7" customHeight="1" x14ac:dyDescent="0.25">
      <c r="A22" s="82">
        <v>14</v>
      </c>
      <c r="B22" s="79"/>
      <c r="C22" s="1211"/>
      <c r="D22" s="1212"/>
      <c r="E22" s="90"/>
      <c r="F22" s="93"/>
      <c r="G22" s="87"/>
      <c r="H22" s="84"/>
      <c r="I22" s="95"/>
      <c r="J22" s="106" t="str">
        <f>IF(OR(AND(G22="",H22="",I22=""),AND(G22=0,H22=0,I22=0)),"",IF(I22="","?",IF(I22&gt;0,IF($F22=Lists!$C$5,IF(+$H22&lt;=I22,IF(I22&lt;=$G22,"ok","X"),"X"),IF(OR($F22=Lists!$C$3,$F22=Lists!$C$4),IF(OR(AND(I22&gt;=$H22,$G22=0),AND($H22=0,I22&lt;=$G22)),"ok","X")," ")),"")))</f>
        <v/>
      </c>
      <c r="K22" s="95"/>
      <c r="L22" s="106" t="str">
        <f>IF(OR(AND(G22="",H22="",K22=""),AND(G22=0,H22=0,K22=0)),"",IF(K22="","?",IF(K22&gt;0,IF($F22=Lists!$C$5,IF(+$H22&lt;=K22,IF(K22&lt;=$G22,"ok","X"),"X"),IF(OR($F22=Lists!$C$3,$F22=Lists!$C$4),IF(OR(AND(K22&gt;=$H22,$G22=0),AND($H22=0,K22&lt;=$G22)),"ok","X")," ")),"")))</f>
        <v/>
      </c>
      <c r="M22" s="95"/>
      <c r="N22" s="106" t="str">
        <f>IF(OR(AND(G22="",H22="",M22=""),AND(G22=0,H22=0,M22=0)),"",IF(M22="","?",IF(M22&gt;0,IF($F22=Lists!$C$5,IF(+$H22&lt;=M22,IF(M22&lt;=$G22,"ok","X"),"X"),IF(OR($F22=Lists!$C$3,$F22=Lists!$C$4),IF(OR(AND(M22&gt;=$H22,$G22=0),AND($H22=0,M22&lt;=$G22)),"ok","X")," ")),"")))</f>
        <v/>
      </c>
      <c r="O22" s="95"/>
      <c r="P22" s="99" t="str">
        <f>IF(OR(AND(G22="",H22="",O22=""),AND(G22=0,H22=0,O22=0)),"",IF(O22="","?",IF(O22&gt;0,IF($F22=Lists!$C$5,IF(+$H22&lt;=O22,IF(O22&lt;=$G22,"ok","X"),"X"),IF(OR($F22=Lists!$C$3,$F22=Lists!$C$4),IF(OR(AND(O22&gt;=$H22,$G22=0),AND($H22=0,O22&lt;=$G22)),"ok","X")," ")),"")))</f>
        <v/>
      </c>
      <c r="Q22" s="95"/>
      <c r="R22" s="106" t="str">
        <f>IF(OR(AND(G22="",H22="",Q22=""),AND(G22=0,H22=0,Q22=0)),"",IF(Q22="","?",IF(Q22&gt;0,IF($F22=Lists!$C$5,IF(+$H22&lt;=Q22,IF(Q22&lt;=$G22,"ok","X"),"X"),IF(OR($F22=Lists!$C$3,$F22=Lists!$C$4),IF(OR(AND(Q22&gt;=$H22,$G22=0),AND($H22=0,Q22&lt;=$G22)),"ok","X")," ")),"")))</f>
        <v/>
      </c>
      <c r="S22" s="1242"/>
      <c r="T22" s="1243"/>
      <c r="U22" s="1244"/>
      <c r="V22" s="109" t="str">
        <f t="shared" si="0"/>
        <v/>
      </c>
      <c r="W22" s="103"/>
      <c r="X22" s="839"/>
      <c r="Y22" s="1198"/>
      <c r="Z22" s="1198"/>
      <c r="AA22" s="1198"/>
      <c r="AB22" s="1198"/>
      <c r="AC22" s="1198"/>
      <c r="AD22" s="1199"/>
    </row>
    <row r="23" spans="1:30" s="44" customFormat="1" ht="14.7" customHeight="1" x14ac:dyDescent="0.25">
      <c r="A23" s="82">
        <v>15</v>
      </c>
      <c r="B23" s="79"/>
      <c r="C23" s="1211"/>
      <c r="D23" s="1212"/>
      <c r="E23" s="90"/>
      <c r="F23" s="93"/>
      <c r="G23" s="87"/>
      <c r="H23" s="84"/>
      <c r="I23" s="95"/>
      <c r="J23" s="106" t="str">
        <f>IF(OR(AND(G23="",H23="",I23=""),AND(G23=0,H23=0,I23=0)),"",IF(I23="","?",IF(I23&gt;0,IF($F23=Lists!$C$5,IF(+$H23&lt;=I23,IF(I23&lt;=$G23,"ok","X"),"X"),IF(OR($F23=Lists!$C$3,$F23=Lists!$C$4),IF(OR(AND(I23&gt;=$H23,$G23=0),AND($H23=0,I23&lt;=$G23)),"ok","X")," ")),"")))</f>
        <v/>
      </c>
      <c r="K23" s="95"/>
      <c r="L23" s="106" t="str">
        <f>IF(OR(AND(G23="",H23="",K23=""),AND(G23=0,H23=0,K23=0)),"",IF(K23="","?",IF(K23&gt;0,IF($F23=Lists!$C$5,IF(+$H23&lt;=K23,IF(K23&lt;=$G23,"ok","X"),"X"),IF(OR($F23=Lists!$C$3,$F23=Lists!$C$4),IF(OR(AND(K23&gt;=$H23,$G23=0),AND($H23=0,K23&lt;=$G23)),"ok","X")," ")),"")))</f>
        <v/>
      </c>
      <c r="M23" s="95"/>
      <c r="N23" s="106" t="str">
        <f>IF(OR(AND(G23="",H23="",M23=""),AND(G23=0,H23=0,M23=0)),"",IF(M23="","?",IF(M23&gt;0,IF($F23=Lists!$C$5,IF(+$H23&lt;=M23,IF(M23&lt;=$G23,"ok","X"),"X"),IF(OR($F23=Lists!$C$3,$F23=Lists!$C$4),IF(OR(AND(M23&gt;=$H23,$G23=0),AND($H23=0,M23&lt;=$G23)),"ok","X")," ")),"")))</f>
        <v/>
      </c>
      <c r="O23" s="95"/>
      <c r="P23" s="99" t="str">
        <f>IF(OR(AND(G23="",H23="",O23=""),AND(G23=0,H23=0,O23=0)),"",IF(O23="","?",IF(O23&gt;0,IF($F23=Lists!$C$5,IF(+$H23&lt;=O23,IF(O23&lt;=$G23,"ok","X"),"X"),IF(OR($F23=Lists!$C$3,$F23=Lists!$C$4),IF(OR(AND(O23&gt;=$H23,$G23=0),AND($H23=0,O23&lt;=$G23)),"ok","X")," ")),"")))</f>
        <v/>
      </c>
      <c r="Q23" s="95"/>
      <c r="R23" s="106" t="str">
        <f>IF(OR(AND(G23="",H23="",Q23=""),AND(G23=0,H23=0,Q23=0)),"",IF(Q23="","?",IF(Q23&gt;0,IF($F23=Lists!$C$5,IF(+$H23&lt;=Q23,IF(Q23&lt;=$G23,"ok","X"),"X"),IF(OR($F23=Lists!$C$3,$F23=Lists!$C$4),IF(OR(AND(Q23&gt;=$H23,$G23=0),AND($H23=0,Q23&lt;=$G23)),"ok","X")," ")),"")))</f>
        <v/>
      </c>
      <c r="S23" s="1242"/>
      <c r="T23" s="1243"/>
      <c r="U23" s="1244"/>
      <c r="V23" s="109" t="str">
        <f t="shared" si="0"/>
        <v/>
      </c>
      <c r="W23" s="103"/>
      <c r="X23" s="839"/>
      <c r="Y23" s="1198"/>
      <c r="Z23" s="1198"/>
      <c r="AA23" s="1198"/>
      <c r="AB23" s="1198"/>
      <c r="AC23" s="1198"/>
      <c r="AD23" s="1199"/>
    </row>
    <row r="24" spans="1:30" s="44" customFormat="1" ht="14.7" customHeight="1" x14ac:dyDescent="0.25">
      <c r="A24" s="82">
        <v>16</v>
      </c>
      <c r="B24" s="79"/>
      <c r="C24" s="1211"/>
      <c r="D24" s="1212"/>
      <c r="E24" s="90"/>
      <c r="F24" s="93"/>
      <c r="G24" s="87"/>
      <c r="H24" s="84"/>
      <c r="I24" s="95"/>
      <c r="J24" s="106" t="str">
        <f>IF(OR(AND(G24="",H24="",I24=""),AND(G24=0,H24=0,I24=0)),"",IF(I24="","?",IF(I24&gt;0,IF($F24=Lists!$C$5,IF(+$H24&lt;=I24,IF(I24&lt;=$G24,"ok","X"),"X"),IF(OR($F24=Lists!$C$3,$F24=Lists!$C$4),IF(OR(AND(I24&gt;=$H24,$G24=0),AND($H24=0,I24&lt;=$G24)),"ok","X")," ")),"")))</f>
        <v/>
      </c>
      <c r="K24" s="95"/>
      <c r="L24" s="106" t="str">
        <f>IF(OR(AND(G24="",H24="",K24=""),AND(G24=0,H24=0,K24=0)),"",IF(K24="","?",IF(K24&gt;0,IF($F24=Lists!$C$5,IF(+$H24&lt;=K24,IF(K24&lt;=$G24,"ok","X"),"X"),IF(OR($F24=Lists!$C$3,$F24=Lists!$C$4),IF(OR(AND(K24&gt;=$H24,$G24=0),AND($H24=0,K24&lt;=$G24)),"ok","X")," ")),"")))</f>
        <v/>
      </c>
      <c r="M24" s="95"/>
      <c r="N24" s="106" t="str">
        <f>IF(OR(AND(G24="",H24="",M24=""),AND(G24=0,H24=0,M24=0)),"",IF(M24="","?",IF(M24&gt;0,IF($F24=Lists!$C$5,IF(+$H24&lt;=M24,IF(M24&lt;=$G24,"ok","X"),"X"),IF(OR($F24=Lists!$C$3,$F24=Lists!$C$4),IF(OR(AND(M24&gt;=$H24,$G24=0),AND($H24=0,M24&lt;=$G24)),"ok","X")," ")),"")))</f>
        <v/>
      </c>
      <c r="O24" s="95"/>
      <c r="P24" s="99" t="str">
        <f>IF(OR(AND(G24="",H24="",O24=""),AND(G24=0,H24=0,O24=0)),"",IF(O24="","?",IF(O24&gt;0,IF($F24=Lists!$C$5,IF(+$H24&lt;=O24,IF(O24&lt;=$G24,"ok","X"),"X"),IF(OR($F24=Lists!$C$3,$F24=Lists!$C$4),IF(OR(AND(O24&gt;=$H24,$G24=0),AND($H24=0,O24&lt;=$G24)),"ok","X")," ")),"")))</f>
        <v/>
      </c>
      <c r="Q24" s="95"/>
      <c r="R24" s="106" t="str">
        <f>IF(OR(AND(G24="",H24="",Q24=""),AND(G24=0,H24=0,Q24=0)),"",IF(Q24="","?",IF(Q24&gt;0,IF($F24=Lists!$C$5,IF(+$H24&lt;=Q24,IF(Q24&lt;=$G24,"ok","X"),"X"),IF(OR($F24=Lists!$C$3,$F24=Lists!$C$4),IF(OR(AND(Q24&gt;=$H24,$G24=0),AND($H24=0,Q24&lt;=$G24)),"ok","X")," ")),"")))</f>
        <v/>
      </c>
      <c r="S24" s="1242"/>
      <c r="T24" s="1243"/>
      <c r="U24" s="1244"/>
      <c r="V24" s="109" t="str">
        <f t="shared" si="0"/>
        <v/>
      </c>
      <c r="W24" s="103"/>
      <c r="X24" s="839"/>
      <c r="Y24" s="1198"/>
      <c r="Z24" s="1198"/>
      <c r="AA24" s="1198"/>
      <c r="AB24" s="1198"/>
      <c r="AC24" s="1198"/>
      <c r="AD24" s="1199"/>
    </row>
    <row r="25" spans="1:30" s="44" customFormat="1" ht="14.7" customHeight="1" x14ac:dyDescent="0.25">
      <c r="A25" s="82">
        <v>17</v>
      </c>
      <c r="B25" s="79"/>
      <c r="C25" s="1211"/>
      <c r="D25" s="1212"/>
      <c r="E25" s="90"/>
      <c r="F25" s="93"/>
      <c r="G25" s="87"/>
      <c r="H25" s="84"/>
      <c r="I25" s="95"/>
      <c r="J25" s="106" t="str">
        <f>IF(OR(AND(G25="",H25="",I25=""),AND(G25=0,H25=0,I25=0)),"",IF(I25="","?",IF(I25&gt;0,IF($F25=Lists!$C$5,IF(+$H25&lt;=I25,IF(I25&lt;=$G25,"ok","X"),"X"),IF(OR($F25=Lists!$C$3,$F25=Lists!$C$4),IF(OR(AND(I25&gt;=$H25,$G25=0),AND($H25=0,I25&lt;=$G25)),"ok","X")," ")),"")))</f>
        <v/>
      </c>
      <c r="K25" s="95"/>
      <c r="L25" s="106" t="str">
        <f>IF(OR(AND(G25="",H25="",K25=""),AND(G25=0,H25=0,K25=0)),"",IF(K25="","?",IF(K25&gt;0,IF($F25=Lists!$C$5,IF(+$H25&lt;=K25,IF(K25&lt;=$G25,"ok","X"),"X"),IF(OR($F25=Lists!$C$3,$F25=Lists!$C$4),IF(OR(AND(K25&gt;=$H25,$G25=0),AND($H25=0,K25&lt;=$G25)),"ok","X")," ")),"")))</f>
        <v/>
      </c>
      <c r="M25" s="95"/>
      <c r="N25" s="106" t="str">
        <f>IF(OR(AND(G25="",H25="",M25=""),AND(G25=0,H25=0,M25=0)),"",IF(M25="","?",IF(M25&gt;0,IF($F25=Lists!$C$5,IF(+$H25&lt;=M25,IF(M25&lt;=$G25,"ok","X"),"X"),IF(OR($F25=Lists!$C$3,$F25=Lists!$C$4),IF(OR(AND(M25&gt;=$H25,$G25=0),AND($H25=0,M25&lt;=$G25)),"ok","X")," ")),"")))</f>
        <v/>
      </c>
      <c r="O25" s="95"/>
      <c r="P25" s="99" t="str">
        <f>IF(OR(AND(G25="",H25="",O25=""),AND(G25=0,H25=0,O25=0)),"",IF(O25="","?",IF(O25&gt;0,IF($F25=Lists!$C$5,IF(+$H25&lt;=O25,IF(O25&lt;=$G25,"ok","X"),"X"),IF(OR($F25=Lists!$C$3,$F25=Lists!$C$4),IF(OR(AND(O25&gt;=$H25,$G25=0),AND($H25=0,O25&lt;=$G25)),"ok","X")," ")),"")))</f>
        <v/>
      </c>
      <c r="Q25" s="95"/>
      <c r="R25" s="106" t="str">
        <f>IF(OR(AND(G25="",H25="",Q25=""),AND(G25=0,H25=0,Q25=0)),"",IF(Q25="","?",IF(Q25&gt;0,IF($F25=Lists!$C$5,IF(+$H25&lt;=Q25,IF(Q25&lt;=$G25,"ok","X"),"X"),IF(OR($F25=Lists!$C$3,$F25=Lists!$C$4),IF(OR(AND(Q25&gt;=$H25,$G25=0),AND($H25=0,Q25&lt;=$G25)),"ok","X")," ")),"")))</f>
        <v/>
      </c>
      <c r="S25" s="1242"/>
      <c r="T25" s="1243"/>
      <c r="U25" s="1244"/>
      <c r="V25" s="109" t="str">
        <f t="shared" si="0"/>
        <v/>
      </c>
      <c r="W25" s="103"/>
      <c r="X25" s="839"/>
      <c r="Y25" s="1198"/>
      <c r="Z25" s="1198"/>
      <c r="AA25" s="1198"/>
      <c r="AB25" s="1198"/>
      <c r="AC25" s="1198"/>
      <c r="AD25" s="1199"/>
    </row>
    <row r="26" spans="1:30" s="44" customFormat="1" ht="14.7" customHeight="1" x14ac:dyDescent="0.25">
      <c r="A26" s="82">
        <v>18</v>
      </c>
      <c r="B26" s="79"/>
      <c r="C26" s="1211"/>
      <c r="D26" s="1212"/>
      <c r="E26" s="90"/>
      <c r="F26" s="93"/>
      <c r="G26" s="87"/>
      <c r="H26" s="84"/>
      <c r="I26" s="95"/>
      <c r="J26" s="106" t="str">
        <f>IF(OR(AND(G26="",H26="",I26=""),AND(G26=0,H26=0,I26=0)),"",IF(I26="","?",IF(I26&gt;0,IF($F26=Lists!$C$5,IF(+$H26&lt;=I26,IF(I26&lt;=$G26,"ok","X"),"X"),IF(OR($F26=Lists!$C$3,$F26=Lists!$C$4),IF(OR(AND(I26&gt;=$H26,$G26=0),AND($H26=0,I26&lt;=$G26)),"ok","X")," ")),"")))</f>
        <v/>
      </c>
      <c r="K26" s="95"/>
      <c r="L26" s="106" t="str">
        <f>IF(OR(AND(G26="",H26="",K26=""),AND(G26=0,H26=0,K26=0)),"",IF(K26="","?",IF(K26&gt;0,IF($F26=Lists!$C$5,IF(+$H26&lt;=K26,IF(K26&lt;=$G26,"ok","X"),"X"),IF(OR($F26=Lists!$C$3,$F26=Lists!$C$4),IF(OR(AND(K26&gt;=$H26,$G26=0),AND($H26=0,K26&lt;=$G26)),"ok","X")," ")),"")))</f>
        <v/>
      </c>
      <c r="M26" s="95"/>
      <c r="N26" s="106" t="str">
        <f>IF(OR(AND(G26="",H26="",M26=""),AND(G26=0,H26=0,M26=0)),"",IF(M26="","?",IF(M26&gt;0,IF($F26=Lists!$C$5,IF(+$H26&lt;=M26,IF(M26&lt;=$G26,"ok","X"),"X"),IF(OR($F26=Lists!$C$3,$F26=Lists!$C$4),IF(OR(AND(M26&gt;=$H26,$G26=0),AND($H26=0,M26&lt;=$G26)),"ok","X")," ")),"")))</f>
        <v/>
      </c>
      <c r="O26" s="95"/>
      <c r="P26" s="99" t="str">
        <f>IF(OR(AND(G26="",H26="",O26=""),AND(G26=0,H26=0,O26=0)),"",IF(O26="","?",IF(O26&gt;0,IF($F26=Lists!$C$5,IF(+$H26&lt;=O26,IF(O26&lt;=$G26,"ok","X"),"X"),IF(OR($F26=Lists!$C$3,$F26=Lists!$C$4),IF(OR(AND(O26&gt;=$H26,$G26=0),AND($H26=0,O26&lt;=$G26)),"ok","X")," ")),"")))</f>
        <v/>
      </c>
      <c r="Q26" s="95"/>
      <c r="R26" s="106" t="str">
        <f>IF(OR(AND(G26="",H26="",Q26=""),AND(G26=0,H26=0,Q26=0)),"",IF(Q26="","?",IF(Q26&gt;0,IF($F26=Lists!$C$5,IF(+$H26&lt;=Q26,IF(Q26&lt;=$G26,"ok","X"),"X"),IF(OR($F26=Lists!$C$3,$F26=Lists!$C$4),IF(OR(AND(Q26&gt;=$H26,$G26=0),AND($H26=0,Q26&lt;=$G26)),"ok","X")," ")),"")))</f>
        <v/>
      </c>
      <c r="S26" s="1242"/>
      <c r="T26" s="1243"/>
      <c r="U26" s="1244"/>
      <c r="V26" s="109" t="str">
        <f t="shared" si="0"/>
        <v/>
      </c>
      <c r="W26" s="103"/>
      <c r="X26" s="839"/>
      <c r="Y26" s="1198"/>
      <c r="Z26" s="1198"/>
      <c r="AA26" s="1198"/>
      <c r="AB26" s="1198"/>
      <c r="AC26" s="1198"/>
      <c r="AD26" s="1199"/>
    </row>
    <row r="27" spans="1:30" s="44" customFormat="1" ht="14.7" customHeight="1" x14ac:dyDescent="0.25">
      <c r="A27" s="82">
        <v>19</v>
      </c>
      <c r="B27" s="79"/>
      <c r="C27" s="1211"/>
      <c r="D27" s="1212"/>
      <c r="E27" s="90"/>
      <c r="F27" s="93"/>
      <c r="G27" s="87"/>
      <c r="H27" s="84"/>
      <c r="I27" s="95"/>
      <c r="J27" s="106" t="str">
        <f>IF(OR(AND(G27="",H27="",I27=""),AND(G27=0,H27=0,I27=0)),"",IF(I27="","?",IF(I27&gt;0,IF($F27=Lists!$C$5,IF(+$H27&lt;=I27,IF(I27&lt;=$G27,"ok","X"),"X"),IF(OR($F27=Lists!$C$3,$F27=Lists!$C$4),IF(OR(AND(I27&gt;=$H27,$G27=0),AND($H27=0,I27&lt;=$G27)),"ok","X")," ")),"")))</f>
        <v/>
      </c>
      <c r="K27" s="95"/>
      <c r="L27" s="106" t="str">
        <f>IF(OR(AND(G27="",H27="",K27=""),AND(G27=0,H27=0,K27=0)),"",IF(K27="","?",IF(K27&gt;0,IF($F27=Lists!$C$5,IF(+$H27&lt;=K27,IF(K27&lt;=$G27,"ok","X"),"X"),IF(OR($F27=Lists!$C$3,$F27=Lists!$C$4),IF(OR(AND(K27&gt;=$H27,$G27=0),AND($H27=0,K27&lt;=$G27)),"ok","X")," ")),"")))</f>
        <v/>
      </c>
      <c r="M27" s="95"/>
      <c r="N27" s="106" t="str">
        <f>IF(OR(AND(G27="",H27="",M27=""),AND(G27=0,H27=0,M27=0)),"",IF(M27="","?",IF(M27&gt;0,IF($F27=Lists!$C$5,IF(+$H27&lt;=M27,IF(M27&lt;=$G27,"ok","X"),"X"),IF(OR($F27=Lists!$C$3,$F27=Lists!$C$4),IF(OR(AND(M27&gt;=$H27,$G27=0),AND($H27=0,M27&lt;=$G27)),"ok","X")," ")),"")))</f>
        <v/>
      </c>
      <c r="O27" s="95"/>
      <c r="P27" s="99" t="str">
        <f>IF(OR(AND(G27="",H27="",O27=""),AND(G27=0,H27=0,O27=0)),"",IF(O27="","?",IF(O27&gt;0,IF($F27=Lists!$C$5,IF(+$H27&lt;=O27,IF(O27&lt;=$G27,"ok","X"),"X"),IF(OR($F27=Lists!$C$3,$F27=Lists!$C$4),IF(OR(AND(O27&gt;=$H27,$G27=0),AND($H27=0,O27&lt;=$G27)),"ok","X")," ")),"")))</f>
        <v/>
      </c>
      <c r="Q27" s="95"/>
      <c r="R27" s="106" t="str">
        <f>IF(OR(AND(G27="",H27="",Q27=""),AND(G27=0,H27=0,Q27=0)),"",IF(Q27="","?",IF(Q27&gt;0,IF($F27=Lists!$C$5,IF(+$H27&lt;=Q27,IF(Q27&lt;=$G27,"ok","X"),"X"),IF(OR($F27=Lists!$C$3,$F27=Lists!$C$4),IF(OR(AND(Q27&gt;=$H27,$G27=0),AND($H27=0,Q27&lt;=$G27)),"ok","X")," ")),"")))</f>
        <v/>
      </c>
      <c r="S27" s="1242"/>
      <c r="T27" s="1243"/>
      <c r="U27" s="1244"/>
      <c r="V27" s="109" t="str">
        <f t="shared" si="0"/>
        <v/>
      </c>
      <c r="W27" s="103"/>
      <c r="X27" s="839"/>
      <c r="Y27" s="1198"/>
      <c r="Z27" s="1198"/>
      <c r="AA27" s="1198"/>
      <c r="AB27" s="1198"/>
      <c r="AC27" s="1198"/>
      <c r="AD27" s="1199"/>
    </row>
    <row r="28" spans="1:30" s="44" customFormat="1" ht="14.7" customHeight="1" x14ac:dyDescent="0.25">
      <c r="A28" s="82">
        <v>20</v>
      </c>
      <c r="B28" s="79"/>
      <c r="C28" s="1211"/>
      <c r="D28" s="1212"/>
      <c r="E28" s="90"/>
      <c r="F28" s="93"/>
      <c r="G28" s="87"/>
      <c r="H28" s="84"/>
      <c r="I28" s="95"/>
      <c r="J28" s="106" t="str">
        <f>IF(OR(AND(G28="",H28="",I28=""),AND(G28=0,H28=0,I28=0)),"",IF(I28="","?",IF(I28&gt;0,IF($F28=Lists!$C$5,IF(+$H28&lt;=I28,IF(I28&lt;=$G28,"ok","X"),"X"),IF(OR($F28=Lists!$C$3,$F28=Lists!$C$4),IF(OR(AND(I28&gt;=$H28,$G28=0),AND($H28=0,I28&lt;=$G28)),"ok","X")," ")),"")))</f>
        <v/>
      </c>
      <c r="K28" s="95"/>
      <c r="L28" s="106" t="str">
        <f>IF(OR(AND(G28="",H28="",K28=""),AND(G28=0,H28=0,K28=0)),"",IF(K28="","?",IF(K28&gt;0,IF($F28=Lists!$C$5,IF(+$H28&lt;=K28,IF(K28&lt;=$G28,"ok","X"),"X"),IF(OR($F28=Lists!$C$3,$F28=Lists!$C$4),IF(OR(AND(K28&gt;=$H28,$G28=0),AND($H28=0,K28&lt;=$G28)),"ok","X")," ")),"")))</f>
        <v/>
      </c>
      <c r="M28" s="95"/>
      <c r="N28" s="106" t="str">
        <f>IF(OR(AND(G28="",H28="",M28=""),AND(G28=0,H28=0,M28=0)),"",IF(M28="","?",IF(M28&gt;0,IF($F28=Lists!$C$5,IF(+$H28&lt;=M28,IF(M28&lt;=$G28,"ok","X"),"X"),IF(OR($F28=Lists!$C$3,$F28=Lists!$C$4),IF(OR(AND(M28&gt;=$H28,$G28=0),AND($H28=0,M28&lt;=$G28)),"ok","X")," ")),"")))</f>
        <v/>
      </c>
      <c r="O28" s="95"/>
      <c r="P28" s="99" t="str">
        <f>IF(OR(AND(G28="",H28="",O28=""),AND(G28=0,H28=0,O28=0)),"",IF(O28="","?",IF(O28&gt;0,IF($F28=Lists!$C$5,IF(+$H28&lt;=O28,IF(O28&lt;=$G28,"ok","X"),"X"),IF(OR($F28=Lists!$C$3,$F28=Lists!$C$4),IF(OR(AND(O28&gt;=$H28,$G28=0),AND($H28=0,O28&lt;=$G28)),"ok","X")," ")),"")))</f>
        <v/>
      </c>
      <c r="Q28" s="95"/>
      <c r="R28" s="106" t="str">
        <f>IF(OR(AND(G28="",H28="",Q28=""),AND(G28=0,H28=0,Q28=0)),"",IF(Q28="","?",IF(Q28&gt;0,IF($F28=Lists!$C$5,IF(+$H28&lt;=Q28,IF(Q28&lt;=$G28,"ok","X"),"X"),IF(OR($F28=Lists!$C$3,$F28=Lists!$C$4),IF(OR(AND(Q28&gt;=$H28,$G28=0),AND($H28=0,Q28&lt;=$G28)),"ok","X")," ")),"")))</f>
        <v/>
      </c>
      <c r="S28" s="1242"/>
      <c r="T28" s="1243"/>
      <c r="U28" s="1244"/>
      <c r="V28" s="109" t="str">
        <f t="shared" si="0"/>
        <v/>
      </c>
      <c r="W28" s="103"/>
      <c r="X28" s="839"/>
      <c r="Y28" s="1198"/>
      <c r="Z28" s="1198"/>
      <c r="AA28" s="1198"/>
      <c r="AB28" s="1198"/>
      <c r="AC28" s="1198"/>
      <c r="AD28" s="1199"/>
    </row>
    <row r="29" spans="1:30" s="44" customFormat="1" ht="14.7" customHeight="1" x14ac:dyDescent="0.25">
      <c r="A29" s="82">
        <v>21</v>
      </c>
      <c r="B29" s="79"/>
      <c r="C29" s="1211"/>
      <c r="D29" s="1212"/>
      <c r="E29" s="90"/>
      <c r="F29" s="93"/>
      <c r="G29" s="87"/>
      <c r="H29" s="84"/>
      <c r="I29" s="95"/>
      <c r="J29" s="106" t="str">
        <f>IF(OR(AND(G29="",H29="",I29=""),AND(G29=0,H29=0,I29=0)),"",IF(I29="","?",IF(I29&gt;0,IF($F29=Lists!$C$5,IF(+$H29&lt;=I29,IF(I29&lt;=$G29,"ok","X"),"X"),IF(OR($F29=Lists!$C$3,$F29=Lists!$C$4),IF(OR(AND(I29&gt;=$H29,$G29=0),AND($H29=0,I29&lt;=$G29)),"ok","X")," ")),"")))</f>
        <v/>
      </c>
      <c r="K29" s="95"/>
      <c r="L29" s="106" t="str">
        <f>IF(OR(AND(G29="",H29="",K29=""),AND(G29=0,H29=0,K29=0)),"",IF(K29="","?",IF(K29&gt;0,IF($F29=Lists!$C$5,IF(+$H29&lt;=K29,IF(K29&lt;=$G29,"ok","X"),"X"),IF(OR($F29=Lists!$C$3,$F29=Lists!$C$4),IF(OR(AND(K29&gt;=$H29,$G29=0),AND($H29=0,K29&lt;=$G29)),"ok","X")," ")),"")))</f>
        <v/>
      </c>
      <c r="M29" s="95"/>
      <c r="N29" s="106" t="str">
        <f>IF(OR(AND(G29="",H29="",M29=""),AND(G29=0,H29=0,M29=0)),"",IF(M29="","?",IF(M29&gt;0,IF($F29=Lists!$C$5,IF(+$H29&lt;=M29,IF(M29&lt;=$G29,"ok","X"),"X"),IF(OR($F29=Lists!$C$3,$F29=Lists!$C$4),IF(OR(AND(M29&gt;=$H29,$G29=0),AND($H29=0,M29&lt;=$G29)),"ok","X")," ")),"")))</f>
        <v/>
      </c>
      <c r="O29" s="95"/>
      <c r="P29" s="99" t="str">
        <f>IF(OR(AND(G29="",H29="",O29=""),AND(G29=0,H29=0,O29=0)),"",IF(O29="","?",IF(O29&gt;0,IF($F29=Lists!$C$5,IF(+$H29&lt;=O29,IF(O29&lt;=$G29,"ok","X"),"X"),IF(OR($F29=Lists!$C$3,$F29=Lists!$C$4),IF(OR(AND(O29&gt;=$H29,$G29=0),AND($H29=0,O29&lt;=$G29)),"ok","X")," ")),"")))</f>
        <v/>
      </c>
      <c r="Q29" s="95"/>
      <c r="R29" s="106" t="str">
        <f>IF(OR(AND(G29="",H29="",Q29=""),AND(G29=0,H29=0,Q29=0)),"",IF(Q29="","?",IF(Q29&gt;0,IF($F29=Lists!$C$5,IF(+$H29&lt;=Q29,IF(Q29&lt;=$G29,"ok","X"),"X"),IF(OR($F29=Lists!$C$3,$F29=Lists!$C$4),IF(OR(AND(Q29&gt;=$H29,$G29=0),AND($H29=0,Q29&lt;=$G29)),"ok","X")," ")),"")))</f>
        <v/>
      </c>
      <c r="S29" s="1242"/>
      <c r="T29" s="1243"/>
      <c r="U29" s="1244"/>
      <c r="V29" s="109" t="str">
        <f t="shared" si="0"/>
        <v/>
      </c>
      <c r="W29" s="103"/>
      <c r="X29" s="839"/>
      <c r="Y29" s="1198"/>
      <c r="Z29" s="1198"/>
      <c r="AA29" s="1198"/>
      <c r="AB29" s="1198"/>
      <c r="AC29" s="1198"/>
      <c r="AD29" s="1199"/>
    </row>
    <row r="30" spans="1:30" s="44" customFormat="1" ht="14.7" customHeight="1" x14ac:dyDescent="0.25">
      <c r="A30" s="82">
        <v>22</v>
      </c>
      <c r="B30" s="79"/>
      <c r="C30" s="1211"/>
      <c r="D30" s="1212"/>
      <c r="E30" s="90"/>
      <c r="F30" s="93"/>
      <c r="G30" s="87"/>
      <c r="H30" s="84"/>
      <c r="I30" s="95"/>
      <c r="J30" s="106" t="str">
        <f>IF(OR(AND(G30="",H30="",I30=""),AND(G30=0,H30=0,I30=0)),"",IF(I30="","?",IF(I30&gt;0,IF($F30=Lists!$C$5,IF(+$H30&lt;=I30,IF(I30&lt;=$G30,"ok","X"),"X"),IF(OR($F30=Lists!$C$3,$F30=Lists!$C$4),IF(OR(AND(I30&gt;=$H30,$G30=0),AND($H30=0,I30&lt;=$G30)),"ok","X")," ")),"")))</f>
        <v/>
      </c>
      <c r="K30" s="95"/>
      <c r="L30" s="106" t="str">
        <f>IF(OR(AND(G30="",H30="",K30=""),AND(G30=0,H30=0,K30=0)),"",IF(K30="","?",IF(K30&gt;0,IF($F30=Lists!$C$5,IF(+$H30&lt;=K30,IF(K30&lt;=$G30,"ok","X"),"X"),IF(OR($F30=Lists!$C$3,$F30=Lists!$C$4),IF(OR(AND(K30&gt;=$H30,$G30=0),AND($H30=0,K30&lt;=$G30)),"ok","X")," ")),"")))</f>
        <v/>
      </c>
      <c r="M30" s="95"/>
      <c r="N30" s="106" t="str">
        <f>IF(OR(AND(G30="",H30="",M30=""),AND(G30=0,H30=0,M30=0)),"",IF(M30="","?",IF(M30&gt;0,IF($F30=Lists!$C$5,IF(+$H30&lt;=M30,IF(M30&lt;=$G30,"ok","X"),"X"),IF(OR($F30=Lists!$C$3,$F30=Lists!$C$4),IF(OR(AND(M30&gt;=$H30,$G30=0),AND($H30=0,M30&lt;=$G30)),"ok","X")," ")),"")))</f>
        <v/>
      </c>
      <c r="O30" s="95"/>
      <c r="P30" s="99" t="str">
        <f>IF(OR(AND(G30="",H30="",O30=""),AND(G30=0,H30=0,O30=0)),"",IF(O30="","?",IF(O30&gt;0,IF($F30=Lists!$C$5,IF(+$H30&lt;=O30,IF(O30&lt;=$G30,"ok","X"),"X"),IF(OR($F30=Lists!$C$3,$F30=Lists!$C$4),IF(OR(AND(O30&gt;=$H30,$G30=0),AND($H30=0,O30&lt;=$G30)),"ok","X")," ")),"")))</f>
        <v/>
      </c>
      <c r="Q30" s="95"/>
      <c r="R30" s="106" t="str">
        <f>IF(OR(AND(G30="",H30="",Q30=""),AND(G30=0,H30=0,Q30=0)),"",IF(Q30="","?",IF(Q30&gt;0,IF($F30=Lists!$C$5,IF(+$H30&lt;=Q30,IF(Q30&lt;=$G30,"ok","X"),"X"),IF(OR($F30=Lists!$C$3,$F30=Lists!$C$4),IF(OR(AND(Q30&gt;=$H30,$G30=0),AND($H30=0,Q30&lt;=$G30)),"ok","X")," ")),"")))</f>
        <v/>
      </c>
      <c r="S30" s="1242"/>
      <c r="T30" s="1243"/>
      <c r="U30" s="1244"/>
      <c r="V30" s="109" t="str">
        <f t="shared" si="0"/>
        <v/>
      </c>
      <c r="W30" s="103"/>
      <c r="X30" s="839"/>
      <c r="Y30" s="1198"/>
      <c r="Z30" s="1198"/>
      <c r="AA30" s="1198"/>
      <c r="AB30" s="1198"/>
      <c r="AC30" s="1198"/>
      <c r="AD30" s="1199"/>
    </row>
    <row r="31" spans="1:30" s="44" customFormat="1" ht="14.7" customHeight="1" x14ac:dyDescent="0.25">
      <c r="A31" s="82">
        <v>23</v>
      </c>
      <c r="B31" s="79"/>
      <c r="C31" s="1211"/>
      <c r="D31" s="1212"/>
      <c r="E31" s="90"/>
      <c r="F31" s="93"/>
      <c r="G31" s="87"/>
      <c r="H31" s="84"/>
      <c r="I31" s="95"/>
      <c r="J31" s="106" t="str">
        <f>IF(OR(AND(G31="",H31="",I31=""),AND(G31=0,H31=0,I31=0)),"",IF(I31="","?",IF(I31&gt;0,IF($F31=Lists!$C$5,IF(+$H31&lt;=I31,IF(I31&lt;=$G31,"ok","X"),"X"),IF(OR($F31=Lists!$C$3,$F31=Lists!$C$4),IF(OR(AND(I31&gt;=$H31,$G31=0),AND($H31=0,I31&lt;=$G31)),"ok","X")," ")),"")))</f>
        <v/>
      </c>
      <c r="K31" s="95"/>
      <c r="L31" s="106" t="str">
        <f>IF(OR(AND(G31="",H31="",K31=""),AND(G31=0,H31=0,K31=0)),"",IF(K31="","?",IF(K31&gt;0,IF($F31=Lists!$C$5,IF(+$H31&lt;=K31,IF(K31&lt;=$G31,"ok","X"),"X"),IF(OR($F31=Lists!$C$3,$F31=Lists!$C$4),IF(OR(AND(K31&gt;=$H31,$G31=0),AND($H31=0,K31&lt;=$G31)),"ok","X")," ")),"")))</f>
        <v/>
      </c>
      <c r="M31" s="95"/>
      <c r="N31" s="106" t="str">
        <f>IF(OR(AND(G31="",H31="",M31=""),AND(G31=0,H31=0,M31=0)),"",IF(M31="","?",IF(M31&gt;0,IF($F31=Lists!$C$5,IF(+$H31&lt;=M31,IF(M31&lt;=$G31,"ok","X"),"X"),IF(OR($F31=Lists!$C$3,$F31=Lists!$C$4),IF(OR(AND(M31&gt;=$H31,$G31=0),AND($H31=0,M31&lt;=$G31)),"ok","X")," ")),"")))</f>
        <v/>
      </c>
      <c r="O31" s="95"/>
      <c r="P31" s="99" t="str">
        <f>IF(OR(AND(G31="",H31="",O31=""),AND(G31=0,H31=0,O31=0)),"",IF(O31="","?",IF(O31&gt;0,IF($F31=Lists!$C$5,IF(+$H31&lt;=O31,IF(O31&lt;=$G31,"ok","X"),"X"),IF(OR($F31=Lists!$C$3,$F31=Lists!$C$4),IF(OR(AND(O31&gt;=$H31,$G31=0),AND($H31=0,O31&lt;=$G31)),"ok","X")," ")),"")))</f>
        <v/>
      </c>
      <c r="Q31" s="95"/>
      <c r="R31" s="106" t="str">
        <f>IF(OR(AND(G31="",H31="",Q31=""),AND(G31=0,H31=0,Q31=0)),"",IF(Q31="","?",IF(Q31&gt;0,IF($F31=Lists!$C$5,IF(+$H31&lt;=Q31,IF(Q31&lt;=$G31,"ok","X"),"X"),IF(OR($F31=Lists!$C$3,$F31=Lists!$C$4),IF(OR(AND(Q31&gt;=$H31,$G31=0),AND($H31=0,Q31&lt;=$G31)),"ok","X")," ")),"")))</f>
        <v/>
      </c>
      <c r="S31" s="1242"/>
      <c r="T31" s="1243"/>
      <c r="U31" s="1244"/>
      <c r="V31" s="109" t="str">
        <f t="shared" si="0"/>
        <v/>
      </c>
      <c r="W31" s="103"/>
      <c r="X31" s="839"/>
      <c r="Y31" s="1198"/>
      <c r="Z31" s="1198"/>
      <c r="AA31" s="1198"/>
      <c r="AB31" s="1198"/>
      <c r="AC31" s="1198"/>
      <c r="AD31" s="1199"/>
    </row>
    <row r="32" spans="1:30" s="44" customFormat="1" ht="14.7" customHeight="1" x14ac:dyDescent="0.25">
      <c r="A32" s="82">
        <v>24</v>
      </c>
      <c r="B32" s="79"/>
      <c r="C32" s="1211"/>
      <c r="D32" s="1212"/>
      <c r="E32" s="90"/>
      <c r="F32" s="93"/>
      <c r="G32" s="87"/>
      <c r="H32" s="84"/>
      <c r="I32" s="95"/>
      <c r="J32" s="106" t="str">
        <f>IF(OR(AND(G32="",H32="",I32=""),AND(G32=0,H32=0,I32=0)),"",IF(I32="","?",IF(I32&gt;0,IF($F32=Lists!$C$5,IF(+$H32&lt;=I32,IF(I32&lt;=$G32,"ok","X"),"X"),IF(OR($F32=Lists!$C$3,$F32=Lists!$C$4),IF(OR(AND(I32&gt;=$H32,$G32=0),AND($H32=0,I32&lt;=$G32)),"ok","X")," ")),"")))</f>
        <v/>
      </c>
      <c r="K32" s="95"/>
      <c r="L32" s="106" t="str">
        <f>IF(OR(AND(G32="",H32="",K32=""),AND(G32=0,H32=0,K32=0)),"",IF(K32="","?",IF(K32&gt;0,IF($F32=Lists!$C$5,IF(+$H32&lt;=K32,IF(K32&lt;=$G32,"ok","X"),"X"),IF(OR($F32=Lists!$C$3,$F32=Lists!$C$4),IF(OR(AND(K32&gt;=$H32,$G32=0),AND($H32=0,K32&lt;=$G32)),"ok","X")," ")),"")))</f>
        <v/>
      </c>
      <c r="M32" s="95"/>
      <c r="N32" s="106" t="str">
        <f>IF(OR(AND(G32="",H32="",M32=""),AND(G32=0,H32=0,M32=0)),"",IF(M32="","?",IF(M32&gt;0,IF($F32=Lists!$C$5,IF(+$H32&lt;=M32,IF(M32&lt;=$G32,"ok","X"),"X"),IF(OR($F32=Lists!$C$3,$F32=Lists!$C$4),IF(OR(AND(M32&gt;=$H32,$G32=0),AND($H32=0,M32&lt;=$G32)),"ok","X")," ")),"")))</f>
        <v/>
      </c>
      <c r="O32" s="95"/>
      <c r="P32" s="99" t="str">
        <f>IF(OR(AND(G32="",H32="",O32=""),AND(G32=0,H32=0,O32=0)),"",IF(O32="","?",IF(O32&gt;0,IF($F32=Lists!$C$5,IF(+$H32&lt;=O32,IF(O32&lt;=$G32,"ok","X"),"X"),IF(OR($F32=Lists!$C$3,$F32=Lists!$C$4),IF(OR(AND(O32&gt;=$H32,$G32=0),AND($H32=0,O32&lt;=$G32)),"ok","X")," ")),"")))</f>
        <v/>
      </c>
      <c r="Q32" s="95"/>
      <c r="R32" s="106" t="str">
        <f>IF(OR(AND(G32="",H32="",Q32=""),AND(G32=0,H32=0,Q32=0)),"",IF(Q32="","?",IF(Q32&gt;0,IF($F32=Lists!$C$5,IF(+$H32&lt;=Q32,IF(Q32&lt;=$G32,"ok","X"),"X"),IF(OR($F32=Lists!$C$3,$F32=Lists!$C$4),IF(OR(AND(Q32&gt;=$H32,$G32=0),AND($H32=0,Q32&lt;=$G32)),"ok","X")," ")),"")))</f>
        <v/>
      </c>
      <c r="S32" s="1242"/>
      <c r="T32" s="1243"/>
      <c r="U32" s="1244"/>
      <c r="V32" s="109" t="str">
        <f t="shared" si="0"/>
        <v/>
      </c>
      <c r="W32" s="103"/>
      <c r="X32" s="839"/>
      <c r="Y32" s="1198"/>
      <c r="Z32" s="1198"/>
      <c r="AA32" s="1198"/>
      <c r="AB32" s="1198"/>
      <c r="AC32" s="1198"/>
      <c r="AD32" s="1199"/>
    </row>
    <row r="33" spans="1:30" s="44" customFormat="1" ht="14.7" customHeight="1" x14ac:dyDescent="0.25">
      <c r="A33" s="82">
        <v>25</v>
      </c>
      <c r="B33" s="79"/>
      <c r="C33" s="1211"/>
      <c r="D33" s="1212"/>
      <c r="E33" s="90"/>
      <c r="F33" s="93"/>
      <c r="G33" s="87"/>
      <c r="H33" s="84"/>
      <c r="I33" s="95"/>
      <c r="J33" s="106" t="str">
        <f>IF(OR(AND(G33="",H33="",I33=""),AND(G33=0,H33=0,I33=0)),"",IF(I33="","?",IF(I33&gt;0,IF($F33=Lists!$C$5,IF(+$H33&lt;=I33,IF(I33&lt;=$G33,"ok","X"),"X"),IF(OR($F33=Lists!$C$3,$F33=Lists!$C$4),IF(OR(AND(I33&gt;=$H33,$G33=0),AND($H33=0,I33&lt;=$G33)),"ok","X")," ")),"")))</f>
        <v/>
      </c>
      <c r="K33" s="95"/>
      <c r="L33" s="106" t="str">
        <f>IF(OR(AND(G33="",H33="",K33=""),AND(G33=0,H33=0,K33=0)),"",IF(K33="","?",IF(K33&gt;0,IF($F33=Lists!$C$5,IF(+$H33&lt;=K33,IF(K33&lt;=$G33,"ok","X"),"X"),IF(OR($F33=Lists!$C$3,$F33=Lists!$C$4),IF(OR(AND(K33&gt;=$H33,$G33=0),AND($H33=0,K33&lt;=$G33)),"ok","X")," ")),"")))</f>
        <v/>
      </c>
      <c r="M33" s="95"/>
      <c r="N33" s="106" t="str">
        <f>IF(OR(AND(G33="",H33="",M33=""),AND(G33=0,H33=0,M33=0)),"",IF(M33="","?",IF(M33&gt;0,IF($F33=Lists!$C$5,IF(+$H33&lt;=M33,IF(M33&lt;=$G33,"ok","X"),"X"),IF(OR($F33=Lists!$C$3,$F33=Lists!$C$4),IF(OR(AND(M33&gt;=$H33,$G33=0),AND($H33=0,M33&lt;=$G33)),"ok","X")," ")),"")))</f>
        <v/>
      </c>
      <c r="O33" s="95"/>
      <c r="P33" s="99" t="str">
        <f>IF(OR(AND(G33="",H33="",O33=""),AND(G33=0,H33=0,O33=0)),"",IF(O33="","?",IF(O33&gt;0,IF($F33=Lists!$C$5,IF(+$H33&lt;=O33,IF(O33&lt;=$G33,"ok","X"),"X"),IF(OR($F33=Lists!$C$3,$F33=Lists!$C$4),IF(OR(AND(O33&gt;=$H33,$G33=0),AND($H33=0,O33&lt;=$G33)),"ok","X")," ")),"")))</f>
        <v/>
      </c>
      <c r="Q33" s="95"/>
      <c r="R33" s="106" t="str">
        <f>IF(OR(AND(G33="",H33="",Q33=""),AND(G33=0,H33=0,Q33=0)),"",IF(Q33="","?",IF(Q33&gt;0,IF($F33=Lists!$C$5,IF(+$H33&lt;=Q33,IF(Q33&lt;=$G33,"ok","X"),"X"),IF(OR($F33=Lists!$C$3,$F33=Lists!$C$4),IF(OR(AND(Q33&gt;=$H33,$G33=0),AND($H33=0,Q33&lt;=$G33)),"ok","X")," ")),"")))</f>
        <v/>
      </c>
      <c r="S33" s="1242"/>
      <c r="T33" s="1243"/>
      <c r="U33" s="1244"/>
      <c r="V33" s="109" t="str">
        <f t="shared" si="0"/>
        <v/>
      </c>
      <c r="W33" s="103"/>
      <c r="X33" s="839"/>
      <c r="Y33" s="1198"/>
      <c r="Z33" s="1198"/>
      <c r="AA33" s="1198"/>
      <c r="AB33" s="1198"/>
      <c r="AC33" s="1198"/>
      <c r="AD33" s="1199"/>
    </row>
    <row r="34" spans="1:30" s="44" customFormat="1" ht="14.7" customHeight="1" x14ac:dyDescent="0.25">
      <c r="A34" s="82">
        <v>26</v>
      </c>
      <c r="B34" s="79"/>
      <c r="C34" s="1211"/>
      <c r="D34" s="1212"/>
      <c r="E34" s="90"/>
      <c r="F34" s="93"/>
      <c r="G34" s="87"/>
      <c r="H34" s="84"/>
      <c r="I34" s="95"/>
      <c r="J34" s="106" t="str">
        <f>IF(OR(AND(G34="",H34="",I34=""),AND(G34=0,H34=0,I34=0)),"",IF(I34="","?",IF(I34&gt;0,IF($F34=Lists!$C$5,IF(+$H34&lt;=I34,IF(I34&lt;=$G34,"ok","X"),"X"),IF(OR($F34=Lists!$C$3,$F34=Lists!$C$4),IF(OR(AND(I34&gt;=$H34,$G34=0),AND($H34=0,I34&lt;=$G34)),"ok","X")," ")),"")))</f>
        <v/>
      </c>
      <c r="K34" s="95"/>
      <c r="L34" s="106" t="str">
        <f>IF(OR(AND(G34="",H34="",K34=""),AND(G34=0,H34=0,K34=0)),"",IF(K34="","?",IF(K34&gt;0,IF($F34=Lists!$C$5,IF(+$H34&lt;=K34,IF(K34&lt;=$G34,"ok","X"),"X"),IF(OR($F34=Lists!$C$3,$F34=Lists!$C$4),IF(OR(AND(K34&gt;=$H34,$G34=0),AND($H34=0,K34&lt;=$G34)),"ok","X")," ")),"")))</f>
        <v/>
      </c>
      <c r="M34" s="95"/>
      <c r="N34" s="106" t="str">
        <f>IF(OR(AND(G34="",H34="",M34=""),AND(G34=0,H34=0,M34=0)),"",IF(M34="","?",IF(M34&gt;0,IF($F34=Lists!$C$5,IF(+$H34&lt;=M34,IF(M34&lt;=$G34,"ok","X"),"X"),IF(OR($F34=Lists!$C$3,$F34=Lists!$C$4),IF(OR(AND(M34&gt;=$H34,$G34=0),AND($H34=0,M34&lt;=$G34)),"ok","X")," ")),"")))</f>
        <v/>
      </c>
      <c r="O34" s="95"/>
      <c r="P34" s="99" t="str">
        <f>IF(OR(AND(G34="",H34="",O34=""),AND(G34=0,H34=0,O34=0)),"",IF(O34="","?",IF(O34&gt;0,IF($F34=Lists!$C$5,IF(+$H34&lt;=O34,IF(O34&lt;=$G34,"ok","X"),"X"),IF(OR($F34=Lists!$C$3,$F34=Lists!$C$4),IF(OR(AND(O34&gt;=$H34,$G34=0),AND($H34=0,O34&lt;=$G34)),"ok","X")," ")),"")))</f>
        <v/>
      </c>
      <c r="Q34" s="95"/>
      <c r="R34" s="106" t="str">
        <f>IF(OR(AND(G34="",H34="",Q34=""),AND(G34=0,H34=0,Q34=0)),"",IF(Q34="","?",IF(Q34&gt;0,IF($F34=Lists!$C$5,IF(+$H34&lt;=Q34,IF(Q34&lt;=$G34,"ok","X"),"X"),IF(OR($F34=Lists!$C$3,$F34=Lists!$C$4),IF(OR(AND(Q34&gt;=$H34,$G34=0),AND($H34=0,Q34&lt;=$G34)),"ok","X")," ")),"")))</f>
        <v/>
      </c>
      <c r="S34" s="1242"/>
      <c r="T34" s="1243"/>
      <c r="U34" s="1244"/>
      <c r="V34" s="109" t="str">
        <f t="shared" si="0"/>
        <v/>
      </c>
      <c r="W34" s="103"/>
      <c r="X34" s="839"/>
      <c r="Y34" s="1198"/>
      <c r="Z34" s="1198"/>
      <c r="AA34" s="1198"/>
      <c r="AB34" s="1198"/>
      <c r="AC34" s="1198"/>
      <c r="AD34" s="1199"/>
    </row>
    <row r="35" spans="1:30" s="44" customFormat="1" ht="14.7" customHeight="1" x14ac:dyDescent="0.25">
      <c r="A35" s="82">
        <v>27</v>
      </c>
      <c r="B35" s="79"/>
      <c r="C35" s="1211"/>
      <c r="D35" s="1212"/>
      <c r="E35" s="90"/>
      <c r="F35" s="93"/>
      <c r="G35" s="87"/>
      <c r="H35" s="84"/>
      <c r="I35" s="95"/>
      <c r="J35" s="106" t="str">
        <f>IF(OR(AND(G35="",H35="",I35=""),AND(G35=0,H35=0,I35=0)),"",IF(I35="","?",IF(I35&gt;0,IF($F35=Lists!$C$5,IF(+$H35&lt;=I35,IF(I35&lt;=$G35,"ok","X"),"X"),IF(OR($F35=Lists!$C$3,$F35=Lists!$C$4),IF(OR(AND(I35&gt;=$H35,$G35=0),AND($H35=0,I35&lt;=$G35)),"ok","X")," ")),"")))</f>
        <v/>
      </c>
      <c r="K35" s="95"/>
      <c r="L35" s="106" t="str">
        <f>IF(OR(AND(G35="",H35="",K35=""),AND(G35=0,H35=0,K35=0)),"",IF(K35="","?",IF(K35&gt;0,IF($F35=Lists!$C$5,IF(+$H35&lt;=K35,IF(K35&lt;=$G35,"ok","X"),"X"),IF(OR($F35=Lists!$C$3,$F35=Lists!$C$4),IF(OR(AND(K35&gt;=$H35,$G35=0),AND($H35=0,K35&lt;=$G35)),"ok","X")," ")),"")))</f>
        <v/>
      </c>
      <c r="M35" s="95"/>
      <c r="N35" s="106" t="str">
        <f>IF(OR(AND(G35="",H35="",M35=""),AND(G35=0,H35=0,M35=0)),"",IF(M35="","?",IF(M35&gt;0,IF($F35=Lists!$C$5,IF(+$H35&lt;=M35,IF(M35&lt;=$G35,"ok","X"),"X"),IF(OR($F35=Lists!$C$3,$F35=Lists!$C$4),IF(OR(AND(M35&gt;=$H35,$G35=0),AND($H35=0,M35&lt;=$G35)),"ok","X")," ")),"")))</f>
        <v/>
      </c>
      <c r="O35" s="95"/>
      <c r="P35" s="99" t="str">
        <f>IF(OR(AND(G35="",H35="",O35=""),AND(G35=0,H35=0,O35=0)),"",IF(O35="","?",IF(O35&gt;0,IF($F35=Lists!$C$5,IF(+$H35&lt;=O35,IF(O35&lt;=$G35,"ok","X"),"X"),IF(OR($F35=Lists!$C$3,$F35=Lists!$C$4),IF(OR(AND(O35&gt;=$H35,$G35=0),AND($H35=0,O35&lt;=$G35)),"ok","X")," ")),"")))</f>
        <v/>
      </c>
      <c r="Q35" s="95"/>
      <c r="R35" s="106" t="str">
        <f>IF(OR(AND(G35="",H35="",Q35=""),AND(G35=0,H35=0,Q35=0)),"",IF(Q35="","?",IF(Q35&gt;0,IF($F35=Lists!$C$5,IF(+$H35&lt;=Q35,IF(Q35&lt;=$G35,"ok","X"),"X"),IF(OR($F35=Lists!$C$3,$F35=Lists!$C$4),IF(OR(AND(Q35&gt;=$H35,$G35=0),AND($H35=0,Q35&lt;=$G35)),"ok","X")," ")),"")))</f>
        <v/>
      </c>
      <c r="S35" s="1242"/>
      <c r="T35" s="1243"/>
      <c r="U35" s="1244"/>
      <c r="V35" s="109" t="str">
        <f t="shared" si="0"/>
        <v/>
      </c>
      <c r="W35" s="103"/>
      <c r="X35" s="839"/>
      <c r="Y35" s="1198"/>
      <c r="Z35" s="1198"/>
      <c r="AA35" s="1198"/>
      <c r="AB35" s="1198"/>
      <c r="AC35" s="1198"/>
      <c r="AD35" s="1199"/>
    </row>
    <row r="36" spans="1:30" s="44" customFormat="1" ht="14.7" customHeight="1" x14ac:dyDescent="0.25">
      <c r="A36" s="82">
        <v>28</v>
      </c>
      <c r="B36" s="79"/>
      <c r="C36" s="1211"/>
      <c r="D36" s="1212"/>
      <c r="E36" s="90"/>
      <c r="F36" s="93"/>
      <c r="G36" s="87"/>
      <c r="H36" s="84"/>
      <c r="I36" s="95"/>
      <c r="J36" s="106" t="str">
        <f>IF(OR(AND(G36="",H36="",I36=""),AND(G36=0,H36=0,I36=0)),"",IF(I36="","?",IF(I36&gt;0,IF($F36=Lists!$C$5,IF(+$H36&lt;=I36,IF(I36&lt;=$G36,"ok","X"),"X"),IF(OR($F36=Lists!$C$3,$F36=Lists!$C$4),IF(OR(AND(I36&gt;=$H36,$G36=0),AND($H36=0,I36&lt;=$G36)),"ok","X")," ")),"")))</f>
        <v/>
      </c>
      <c r="K36" s="95"/>
      <c r="L36" s="106" t="str">
        <f>IF(OR(AND(G36="",H36="",K36=""),AND(G36=0,H36=0,K36=0)),"",IF(K36="","?",IF(K36&gt;0,IF($F36=Lists!$C$5,IF(+$H36&lt;=K36,IF(K36&lt;=$G36,"ok","X"),"X"),IF(OR($F36=Lists!$C$3,$F36=Lists!$C$4),IF(OR(AND(K36&gt;=$H36,$G36=0),AND($H36=0,K36&lt;=$G36)),"ok","X")," ")),"")))</f>
        <v/>
      </c>
      <c r="M36" s="95"/>
      <c r="N36" s="106" t="str">
        <f>IF(OR(AND(G36="",H36="",M36=""),AND(G36=0,H36=0,M36=0)),"",IF(M36="","?",IF(M36&gt;0,IF($F36=Lists!$C$5,IF(+$H36&lt;=M36,IF(M36&lt;=$G36,"ok","X"),"X"),IF(OR($F36=Lists!$C$3,$F36=Lists!$C$4),IF(OR(AND(M36&gt;=$H36,$G36=0),AND($H36=0,M36&lt;=$G36)),"ok","X")," ")),"")))</f>
        <v/>
      </c>
      <c r="O36" s="95"/>
      <c r="P36" s="99" t="str">
        <f>IF(OR(AND(G36="",H36="",O36=""),AND(G36=0,H36=0,O36=0)),"",IF(O36="","?",IF(O36&gt;0,IF($F36=Lists!$C$5,IF(+$H36&lt;=O36,IF(O36&lt;=$G36,"ok","X"),"X"),IF(OR($F36=Lists!$C$3,$F36=Lists!$C$4),IF(OR(AND(O36&gt;=$H36,$G36=0),AND($H36=0,O36&lt;=$G36)),"ok","X")," ")),"")))</f>
        <v/>
      </c>
      <c r="Q36" s="95"/>
      <c r="R36" s="106" t="str">
        <f>IF(OR(AND(G36="",H36="",Q36=""),AND(G36=0,H36=0,Q36=0)),"",IF(Q36="","?",IF(Q36&gt;0,IF($F36=Lists!$C$5,IF(+$H36&lt;=Q36,IF(Q36&lt;=$G36,"ok","X"),"X"),IF(OR($F36=Lists!$C$3,$F36=Lists!$C$4),IF(OR(AND(Q36&gt;=$H36,$G36=0),AND($H36=0,Q36&lt;=$G36)),"ok","X")," ")),"")))</f>
        <v/>
      </c>
      <c r="S36" s="1242"/>
      <c r="T36" s="1243"/>
      <c r="U36" s="1244"/>
      <c r="V36" s="109" t="str">
        <f t="shared" si="0"/>
        <v/>
      </c>
      <c r="W36" s="103"/>
      <c r="X36" s="839"/>
      <c r="Y36" s="1198"/>
      <c r="Z36" s="1198"/>
      <c r="AA36" s="1198"/>
      <c r="AB36" s="1198"/>
      <c r="AC36" s="1198"/>
      <c r="AD36" s="1199"/>
    </row>
    <row r="37" spans="1:30" s="44" customFormat="1" ht="14.7" customHeight="1" x14ac:dyDescent="0.25">
      <c r="A37" s="82">
        <v>29</v>
      </c>
      <c r="B37" s="79"/>
      <c r="C37" s="1211"/>
      <c r="D37" s="1212"/>
      <c r="E37" s="90"/>
      <c r="F37" s="93"/>
      <c r="G37" s="87"/>
      <c r="H37" s="84"/>
      <c r="I37" s="95"/>
      <c r="J37" s="106" t="str">
        <f>IF(OR(AND(G37="",H37="",I37=""),AND(G37=0,H37=0,I37=0)),"",IF(I37="","?",IF(I37&gt;0,IF($F37=Lists!$C$5,IF(+$H37&lt;=I37,IF(I37&lt;=$G37,"ok","X"),"X"),IF(OR($F37=Lists!$C$3,$F37=Lists!$C$4),IF(OR(AND(I37&gt;=$H37,$G37=0),AND($H37=0,I37&lt;=$G37)),"ok","X")," ")),"")))</f>
        <v/>
      </c>
      <c r="K37" s="95"/>
      <c r="L37" s="106" t="str">
        <f>IF(OR(AND(G37="",H37="",K37=""),AND(G37=0,H37=0,K37=0)),"",IF(K37="","?",IF(K37&gt;0,IF($F37=Lists!$C$5,IF(+$H37&lt;=K37,IF(K37&lt;=$G37,"ok","X"),"X"),IF(OR($F37=Lists!$C$3,$F37=Lists!$C$4),IF(OR(AND(K37&gt;=$H37,$G37=0),AND($H37=0,K37&lt;=$G37)),"ok","X")," ")),"")))</f>
        <v/>
      </c>
      <c r="M37" s="95"/>
      <c r="N37" s="106" t="str">
        <f>IF(OR(AND(G37="",H37="",M37=""),AND(G37=0,H37=0,M37=0)),"",IF(M37="","?",IF(M37&gt;0,IF($F37=Lists!$C$5,IF(+$H37&lt;=M37,IF(M37&lt;=$G37,"ok","X"),"X"),IF(OR($F37=Lists!$C$3,$F37=Lists!$C$4),IF(OR(AND(M37&gt;=$H37,$G37=0),AND($H37=0,M37&lt;=$G37)),"ok","X")," ")),"")))</f>
        <v/>
      </c>
      <c r="O37" s="95"/>
      <c r="P37" s="99" t="str">
        <f>IF(OR(AND(G37="",H37="",O37=""),AND(G37=0,H37=0,O37=0)),"",IF(O37="","?",IF(O37&gt;0,IF($F37=Lists!$C$5,IF(+$H37&lt;=O37,IF(O37&lt;=$G37,"ok","X"),"X"),IF(OR($F37=Lists!$C$3,$F37=Lists!$C$4),IF(OR(AND(O37&gt;=$H37,$G37=0),AND($H37=0,O37&lt;=$G37)),"ok","X")," ")),"")))</f>
        <v/>
      </c>
      <c r="Q37" s="95"/>
      <c r="R37" s="106" t="str">
        <f>IF(OR(AND(G37="",H37="",Q37=""),AND(G37=0,H37=0,Q37=0)),"",IF(Q37="","?",IF(Q37&gt;0,IF($F37=Lists!$C$5,IF(+$H37&lt;=Q37,IF(Q37&lt;=$G37,"ok","X"),"X"),IF(OR($F37=Lists!$C$3,$F37=Lists!$C$4),IF(OR(AND(Q37&gt;=$H37,$G37=0),AND($H37=0,Q37&lt;=$G37)),"ok","X")," ")),"")))</f>
        <v/>
      </c>
      <c r="S37" s="1242"/>
      <c r="T37" s="1243"/>
      <c r="U37" s="1244"/>
      <c r="V37" s="109" t="str">
        <f t="shared" si="0"/>
        <v/>
      </c>
      <c r="W37" s="103"/>
      <c r="X37" s="839"/>
      <c r="Y37" s="1198"/>
      <c r="Z37" s="1198"/>
      <c r="AA37" s="1198"/>
      <c r="AB37" s="1198"/>
      <c r="AC37" s="1198"/>
      <c r="AD37" s="1199"/>
    </row>
    <row r="38" spans="1:30" s="44" customFormat="1" ht="14.7" customHeight="1" x14ac:dyDescent="0.25">
      <c r="A38" s="82">
        <v>30</v>
      </c>
      <c r="B38" s="79"/>
      <c r="C38" s="1211"/>
      <c r="D38" s="1212"/>
      <c r="E38" s="90"/>
      <c r="F38" s="93"/>
      <c r="G38" s="87"/>
      <c r="H38" s="84"/>
      <c r="I38" s="95"/>
      <c r="J38" s="106" t="str">
        <f>IF(OR(AND(G38="",H38="",I38=""),AND(G38=0,H38=0,I38=0)),"",IF(I38="","?",IF(I38&gt;0,IF($F38=Lists!$C$5,IF(+$H38&lt;=I38,IF(I38&lt;=$G38,"ok","X"),"X"),IF(OR($F38=Lists!$C$3,$F38=Lists!$C$4),IF(OR(AND(I38&gt;=$H38,$G38=0),AND($H38=0,I38&lt;=$G38)),"ok","X")," ")),"")))</f>
        <v/>
      </c>
      <c r="K38" s="95"/>
      <c r="L38" s="106" t="str">
        <f>IF(OR(AND(G38="",H38="",K38=""),AND(G38=0,H38=0,K38=0)),"",IF(K38="","?",IF(K38&gt;0,IF($F38=Lists!$C$5,IF(+$H38&lt;=K38,IF(K38&lt;=$G38,"ok","X"),"X"),IF(OR($F38=Lists!$C$3,$F38=Lists!$C$4),IF(OR(AND(K38&gt;=$H38,$G38=0),AND($H38=0,K38&lt;=$G38)),"ok","X")," ")),"")))</f>
        <v/>
      </c>
      <c r="M38" s="95"/>
      <c r="N38" s="106" t="str">
        <f>IF(OR(AND(G38="",H38="",M38=""),AND(G38=0,H38=0,M38=0)),"",IF(M38="","?",IF(M38&gt;0,IF($F38=Lists!$C$5,IF(+$H38&lt;=M38,IF(M38&lt;=$G38,"ok","X"),"X"),IF(OR($F38=Lists!$C$3,$F38=Lists!$C$4),IF(OR(AND(M38&gt;=$H38,$G38=0),AND($H38=0,M38&lt;=$G38)),"ok","X")," ")),"")))</f>
        <v/>
      </c>
      <c r="O38" s="95"/>
      <c r="P38" s="99" t="str">
        <f>IF(OR(AND(G38="",H38="",O38=""),AND(G38=0,H38=0,O38=0)),"",IF(O38="","?",IF(O38&gt;0,IF($F38=Lists!$C$5,IF(+$H38&lt;=O38,IF(O38&lt;=$G38,"ok","X"),"X"),IF(OR($F38=Lists!$C$3,$F38=Lists!$C$4),IF(OR(AND(O38&gt;=$H38,$G38=0),AND($H38=0,O38&lt;=$G38)),"ok","X")," ")),"")))</f>
        <v/>
      </c>
      <c r="Q38" s="95"/>
      <c r="R38" s="106" t="str">
        <f>IF(OR(AND(G38="",H38="",Q38=""),AND(G38=0,H38=0,Q38=0)),"",IF(Q38="","?",IF(Q38&gt;0,IF($F38=Lists!$C$5,IF(+$H38&lt;=Q38,IF(Q38&lt;=$G38,"ok","X"),"X"),IF(OR($F38=Lists!$C$3,$F38=Lists!$C$4),IF(OR(AND(Q38&gt;=$H38,$G38=0),AND($H38=0,Q38&lt;=$G38)),"ok","X")," ")),"")))</f>
        <v/>
      </c>
      <c r="S38" s="1242"/>
      <c r="T38" s="1243"/>
      <c r="U38" s="1244"/>
      <c r="V38" s="109" t="str">
        <f t="shared" si="0"/>
        <v/>
      </c>
      <c r="W38" s="103"/>
      <c r="X38" s="839"/>
      <c r="Y38" s="1198"/>
      <c r="Z38" s="1198"/>
      <c r="AA38" s="1198"/>
      <c r="AB38" s="1198"/>
      <c r="AC38" s="1198"/>
      <c r="AD38" s="1199"/>
    </row>
    <row r="39" spans="1:30" s="44" customFormat="1" ht="14.7" customHeight="1" x14ac:dyDescent="0.25">
      <c r="A39" s="82">
        <v>31</v>
      </c>
      <c r="B39" s="79"/>
      <c r="C39" s="1211"/>
      <c r="D39" s="1212"/>
      <c r="E39" s="90"/>
      <c r="F39" s="93"/>
      <c r="G39" s="87"/>
      <c r="H39" s="84"/>
      <c r="I39" s="95"/>
      <c r="J39" s="106" t="str">
        <f>IF(OR(AND(G39="",H39="",I39=""),AND(G39=0,H39=0,I39=0)),"",IF(I39="","?",IF(I39&gt;0,IF($F39=Lists!$C$5,IF(+$H39&lt;=I39,IF(I39&lt;=$G39,"ok","X"),"X"),IF(OR($F39=Lists!$C$3,$F39=Lists!$C$4),IF(OR(AND(I39&gt;=$H39,$G39=0),AND($H39=0,I39&lt;=$G39)),"ok","X")," ")),"")))</f>
        <v/>
      </c>
      <c r="K39" s="95"/>
      <c r="L39" s="106" t="str">
        <f>IF(OR(AND(G39="",H39="",K39=""),AND(G39=0,H39=0,K39=0)),"",IF(K39="","?",IF(K39&gt;0,IF($F39=Lists!$C$5,IF(+$H39&lt;=K39,IF(K39&lt;=$G39,"ok","X"),"X"),IF(OR($F39=Lists!$C$3,$F39=Lists!$C$4),IF(OR(AND(K39&gt;=$H39,$G39=0),AND($H39=0,K39&lt;=$G39)),"ok","X")," ")),"")))</f>
        <v/>
      </c>
      <c r="M39" s="95"/>
      <c r="N39" s="106" t="str">
        <f>IF(OR(AND(G39="",H39="",M39=""),AND(G39=0,H39=0,M39=0)),"",IF(M39="","?",IF(M39&gt;0,IF($F39=Lists!$C$5,IF(+$H39&lt;=M39,IF(M39&lt;=$G39,"ok","X"),"X"),IF(OR($F39=Lists!$C$3,$F39=Lists!$C$4),IF(OR(AND(M39&gt;=$H39,$G39=0),AND($H39=0,M39&lt;=$G39)),"ok","X")," ")),"")))</f>
        <v/>
      </c>
      <c r="O39" s="95"/>
      <c r="P39" s="99" t="str">
        <f>IF(OR(AND(G39="",H39="",O39=""),AND(G39=0,H39=0,O39=0)),"",IF(O39="","?",IF(O39&gt;0,IF($F39=Lists!$C$5,IF(+$H39&lt;=O39,IF(O39&lt;=$G39,"ok","X"),"X"),IF(OR($F39=Lists!$C$3,$F39=Lists!$C$4),IF(OR(AND(O39&gt;=$H39,$G39=0),AND($H39=0,O39&lt;=$G39)),"ok","X")," ")),"")))</f>
        <v/>
      </c>
      <c r="Q39" s="95"/>
      <c r="R39" s="106" t="str">
        <f>IF(OR(AND(G39="",H39="",Q39=""),AND(G39=0,H39=0,Q39=0)),"",IF(Q39="","?",IF(Q39&gt;0,IF($F39=Lists!$C$5,IF(+$H39&lt;=Q39,IF(Q39&lt;=$G39,"ok","X"),"X"),IF(OR($F39=Lists!$C$3,$F39=Lists!$C$4),IF(OR(AND(Q39&gt;=$H39,$G39=0),AND($H39=0,Q39&lt;=$G39)),"ok","X")," ")),"")))</f>
        <v/>
      </c>
      <c r="S39" s="1242"/>
      <c r="T39" s="1243"/>
      <c r="U39" s="1244"/>
      <c r="V39" s="109" t="str">
        <f t="shared" si="0"/>
        <v/>
      </c>
      <c r="W39" s="103"/>
      <c r="X39" s="839"/>
      <c r="Y39" s="1198"/>
      <c r="Z39" s="1198"/>
      <c r="AA39" s="1198"/>
      <c r="AB39" s="1198"/>
      <c r="AC39" s="1198"/>
      <c r="AD39" s="1199"/>
    </row>
    <row r="40" spans="1:30" s="44" customFormat="1" ht="14.7" customHeight="1" x14ac:dyDescent="0.25">
      <c r="A40" s="82">
        <v>32</v>
      </c>
      <c r="B40" s="79"/>
      <c r="C40" s="1211"/>
      <c r="D40" s="1212"/>
      <c r="E40" s="90"/>
      <c r="F40" s="93"/>
      <c r="G40" s="87"/>
      <c r="H40" s="84"/>
      <c r="I40" s="95"/>
      <c r="J40" s="106" t="str">
        <f>IF(OR(AND(G40="",H40="",I40=""),AND(G40=0,H40=0,I40=0)),"",IF(I40="","?",IF(I40&gt;0,IF($F40=Lists!$C$5,IF(+$H40&lt;=I40,IF(I40&lt;=$G40,"ok","X"),"X"),IF(OR($F40=Lists!$C$3,$F40=Lists!$C$4),IF(OR(AND(I40&gt;=$H40,$G40=0),AND($H40=0,I40&lt;=$G40)),"ok","X")," ")),"")))</f>
        <v/>
      </c>
      <c r="K40" s="95"/>
      <c r="L40" s="106" t="str">
        <f>IF(OR(AND(G40="",H40="",K40=""),AND(G40=0,H40=0,K40=0)),"",IF(K40="","?",IF(K40&gt;0,IF($F40=Lists!$C$5,IF(+$H40&lt;=K40,IF(K40&lt;=$G40,"ok","X"),"X"),IF(OR($F40=Lists!$C$3,$F40=Lists!$C$4),IF(OR(AND(K40&gt;=$H40,$G40=0),AND($H40=0,K40&lt;=$G40)),"ok","X")," ")),"")))</f>
        <v/>
      </c>
      <c r="M40" s="95"/>
      <c r="N40" s="106" t="str">
        <f>IF(OR(AND(G40="",H40="",M40=""),AND(G40=0,H40=0,M40=0)),"",IF(M40="","?",IF(M40&gt;0,IF($F40=Lists!$C$5,IF(+$H40&lt;=M40,IF(M40&lt;=$G40,"ok","X"),"X"),IF(OR($F40=Lists!$C$3,$F40=Lists!$C$4),IF(OR(AND(M40&gt;=$H40,$G40=0),AND($H40=0,M40&lt;=$G40)),"ok","X")," ")),"")))</f>
        <v/>
      </c>
      <c r="O40" s="95"/>
      <c r="P40" s="99" t="str">
        <f>IF(OR(AND(G40="",H40="",O40=""),AND(G40=0,H40=0,O40=0)),"",IF(O40="","?",IF(O40&gt;0,IF($F40=Lists!$C$5,IF(+$H40&lt;=O40,IF(O40&lt;=$G40,"ok","X"),"X"),IF(OR($F40=Lists!$C$3,$F40=Lists!$C$4),IF(OR(AND(O40&gt;=$H40,$G40=0),AND($H40=0,O40&lt;=$G40)),"ok","X")," ")),"")))</f>
        <v/>
      </c>
      <c r="Q40" s="95"/>
      <c r="R40" s="106" t="str">
        <f>IF(OR(AND(G40="",H40="",Q40=""),AND(G40=0,H40=0,Q40=0)),"",IF(Q40="","?",IF(Q40&gt;0,IF($F40=Lists!$C$5,IF(+$H40&lt;=Q40,IF(Q40&lt;=$G40,"ok","X"),"X"),IF(OR($F40=Lists!$C$3,$F40=Lists!$C$4),IF(OR(AND(Q40&gt;=$H40,$G40=0),AND($H40=0,Q40&lt;=$G40)),"ok","X")," ")),"")))</f>
        <v/>
      </c>
      <c r="S40" s="1242"/>
      <c r="T40" s="1243"/>
      <c r="U40" s="1244"/>
      <c r="V40" s="109" t="str">
        <f t="shared" si="0"/>
        <v/>
      </c>
      <c r="W40" s="103"/>
      <c r="X40" s="839"/>
      <c r="Y40" s="1198"/>
      <c r="Z40" s="1198"/>
      <c r="AA40" s="1198"/>
      <c r="AB40" s="1198"/>
      <c r="AC40" s="1198"/>
      <c r="AD40" s="1199"/>
    </row>
    <row r="41" spans="1:30" s="44" customFormat="1" ht="14.7" customHeight="1" x14ac:dyDescent="0.25">
      <c r="A41" s="82">
        <v>33</v>
      </c>
      <c r="B41" s="79"/>
      <c r="C41" s="1211"/>
      <c r="D41" s="1212"/>
      <c r="E41" s="90"/>
      <c r="F41" s="93"/>
      <c r="G41" s="87"/>
      <c r="H41" s="84"/>
      <c r="I41" s="95"/>
      <c r="J41" s="106" t="str">
        <f>IF(OR(AND(G41="",H41="",I41=""),AND(G41=0,H41=0,I41=0)),"",IF(I41="","?",IF(I41&gt;0,IF($F41=Lists!$C$5,IF(+$H41&lt;=I41,IF(I41&lt;=$G41,"ok","X"),"X"),IF(OR($F41=Lists!$C$3,$F41=Lists!$C$4),IF(OR(AND(I41&gt;=$H41,$G41=0),AND($H41=0,I41&lt;=$G41)),"ok","X")," ")),"")))</f>
        <v/>
      </c>
      <c r="K41" s="95"/>
      <c r="L41" s="106" t="str">
        <f>IF(OR(AND(G41="",H41="",K41=""),AND(G41=0,H41=0,K41=0)),"",IF(K41="","?",IF(K41&gt;0,IF($F41=Lists!$C$5,IF(+$H41&lt;=K41,IF(K41&lt;=$G41,"ok","X"),"X"),IF(OR($F41=Lists!$C$3,$F41=Lists!$C$4),IF(OR(AND(K41&gt;=$H41,$G41=0),AND($H41=0,K41&lt;=$G41)),"ok","X")," ")),"")))</f>
        <v/>
      </c>
      <c r="M41" s="95"/>
      <c r="N41" s="106" t="str">
        <f>IF(OR(AND(G41="",H41="",M41=""),AND(G41=0,H41=0,M41=0)),"",IF(M41="","?",IF(M41&gt;0,IF($F41=Lists!$C$5,IF(+$H41&lt;=M41,IF(M41&lt;=$G41,"ok","X"),"X"),IF(OR($F41=Lists!$C$3,$F41=Lists!$C$4),IF(OR(AND(M41&gt;=$H41,$G41=0),AND($H41=0,M41&lt;=$G41)),"ok","X")," ")),"")))</f>
        <v/>
      </c>
      <c r="O41" s="95"/>
      <c r="P41" s="99" t="str">
        <f>IF(OR(AND(G41="",H41="",O41=""),AND(G41=0,H41=0,O41=0)),"",IF(O41="","?",IF(O41&gt;0,IF($F41=Lists!$C$5,IF(+$H41&lt;=O41,IF(O41&lt;=$G41,"ok","X"),"X"),IF(OR($F41=Lists!$C$3,$F41=Lists!$C$4),IF(OR(AND(O41&gt;=$H41,$G41=0),AND($H41=0,O41&lt;=$G41)),"ok","X")," ")),"")))</f>
        <v/>
      </c>
      <c r="Q41" s="95"/>
      <c r="R41" s="106" t="str">
        <f>IF(OR(AND(G41="",H41="",Q41=""),AND(G41=0,H41=0,Q41=0)),"",IF(Q41="","?",IF(Q41&gt;0,IF($F41=Lists!$C$5,IF(+$H41&lt;=Q41,IF(Q41&lt;=$G41,"ok","X"),"X"),IF(OR($F41=Lists!$C$3,$F41=Lists!$C$4),IF(OR(AND(Q41&gt;=$H41,$G41=0),AND($H41=0,Q41&lt;=$G41)),"ok","X")," ")),"")))</f>
        <v/>
      </c>
      <c r="S41" s="1242"/>
      <c r="T41" s="1243"/>
      <c r="U41" s="1244"/>
      <c r="V41" s="109" t="str">
        <f t="shared" si="0"/>
        <v/>
      </c>
      <c r="W41" s="103"/>
      <c r="X41" s="839"/>
      <c r="Y41" s="1198"/>
      <c r="Z41" s="1198"/>
      <c r="AA41" s="1198"/>
      <c r="AB41" s="1198"/>
      <c r="AC41" s="1198"/>
      <c r="AD41" s="1199"/>
    </row>
    <row r="42" spans="1:30" s="44" customFormat="1" ht="14.7" customHeight="1" x14ac:dyDescent="0.25">
      <c r="A42" s="82">
        <v>34</v>
      </c>
      <c r="B42" s="79"/>
      <c r="C42" s="1211"/>
      <c r="D42" s="1212"/>
      <c r="E42" s="90"/>
      <c r="F42" s="93"/>
      <c r="G42" s="87"/>
      <c r="H42" s="84"/>
      <c r="I42" s="95"/>
      <c r="J42" s="106" t="str">
        <f>IF(OR(AND(G42="",H42="",I42=""),AND(G42=0,H42=0,I42=0)),"",IF(I42="","?",IF(I42&gt;0,IF($F42=Lists!$C$5,IF(+$H42&lt;=I42,IF(I42&lt;=$G42,"ok","X"),"X"),IF(OR($F42=Lists!$C$3,$F42=Lists!$C$4),IF(OR(AND(I42&gt;=$H42,$G42=0),AND($H42=0,I42&lt;=$G42)),"ok","X")," ")),"")))</f>
        <v/>
      </c>
      <c r="K42" s="95"/>
      <c r="L42" s="106" t="str">
        <f>IF(OR(AND(G42="",H42="",K42=""),AND(G42=0,H42=0,K42=0)),"",IF(K42="","?",IF(K42&gt;0,IF($F42=Lists!$C$5,IF(+$H42&lt;=K42,IF(K42&lt;=$G42,"ok","X"),"X"),IF(OR($F42=Lists!$C$3,$F42=Lists!$C$4),IF(OR(AND(K42&gt;=$H42,$G42=0),AND($H42=0,K42&lt;=$G42)),"ok","X")," ")),"")))</f>
        <v/>
      </c>
      <c r="M42" s="95"/>
      <c r="N42" s="106" t="str">
        <f>IF(OR(AND(G42="",H42="",M42=""),AND(G42=0,H42=0,M42=0)),"",IF(M42="","?",IF(M42&gt;0,IF($F42=Lists!$C$5,IF(+$H42&lt;=M42,IF(M42&lt;=$G42,"ok","X"),"X"),IF(OR($F42=Lists!$C$3,$F42=Lists!$C$4),IF(OR(AND(M42&gt;=$H42,$G42=0),AND($H42=0,M42&lt;=$G42)),"ok","X")," ")),"")))</f>
        <v/>
      </c>
      <c r="O42" s="95"/>
      <c r="P42" s="99" t="str">
        <f>IF(OR(AND(G42="",H42="",O42=""),AND(G42=0,H42=0,O42=0)),"",IF(O42="","?",IF(O42&gt;0,IF($F42=Lists!$C$5,IF(+$H42&lt;=O42,IF(O42&lt;=$G42,"ok","X"),"X"),IF(OR($F42=Lists!$C$3,$F42=Lists!$C$4),IF(OR(AND(O42&gt;=$H42,$G42=0),AND($H42=0,O42&lt;=$G42)),"ok","X")," ")),"")))</f>
        <v/>
      </c>
      <c r="Q42" s="95"/>
      <c r="R42" s="106" t="str">
        <f>IF(OR(AND(G42="",H42="",Q42=""),AND(G42=0,H42=0,Q42=0)),"",IF(Q42="","?",IF(Q42&gt;0,IF($F42=Lists!$C$5,IF(+$H42&lt;=Q42,IF(Q42&lt;=$G42,"ok","X"),"X"),IF(OR($F42=Lists!$C$3,$F42=Lists!$C$4),IF(OR(AND(Q42&gt;=$H42,$G42=0),AND($H42=0,Q42&lt;=$G42)),"ok","X")," ")),"")))</f>
        <v/>
      </c>
      <c r="S42" s="1242"/>
      <c r="T42" s="1243"/>
      <c r="U42" s="1244"/>
      <c r="V42" s="109" t="str">
        <f t="shared" si="0"/>
        <v/>
      </c>
      <c r="W42" s="103"/>
      <c r="X42" s="839"/>
      <c r="Y42" s="1198"/>
      <c r="Z42" s="1198"/>
      <c r="AA42" s="1198"/>
      <c r="AB42" s="1198"/>
      <c r="AC42" s="1198"/>
      <c r="AD42" s="1199"/>
    </row>
    <row r="43" spans="1:30" s="44" customFormat="1" ht="14.7" customHeight="1" x14ac:dyDescent="0.25">
      <c r="A43" s="82">
        <v>35</v>
      </c>
      <c r="B43" s="79"/>
      <c r="C43" s="1211"/>
      <c r="D43" s="1212"/>
      <c r="E43" s="90"/>
      <c r="F43" s="93"/>
      <c r="G43" s="87"/>
      <c r="H43" s="84"/>
      <c r="I43" s="95"/>
      <c r="J43" s="106" t="str">
        <f>IF(OR(AND(G43="",H43="",I43=""),AND(G43=0,H43=0,I43=0)),"",IF(I43="","?",IF(I43&gt;0,IF($F43=Lists!$C$5,IF(+$H43&lt;=I43,IF(I43&lt;=$G43,"ok","X"),"X"),IF(OR($F43=Lists!$C$3,$F43=Lists!$C$4),IF(OR(AND(I43&gt;=$H43,$G43=0),AND($H43=0,I43&lt;=$G43)),"ok","X")," ")),"")))</f>
        <v/>
      </c>
      <c r="K43" s="95"/>
      <c r="L43" s="106" t="str">
        <f>IF(OR(AND(G43="",H43="",K43=""),AND(G43=0,H43=0,K43=0)),"",IF(K43="","?",IF(K43&gt;0,IF($F43=Lists!$C$5,IF(+$H43&lt;=K43,IF(K43&lt;=$G43,"ok","X"),"X"),IF(OR($F43=Lists!$C$3,$F43=Lists!$C$4),IF(OR(AND(K43&gt;=$H43,$G43=0),AND($H43=0,K43&lt;=$G43)),"ok","X")," ")),"")))</f>
        <v/>
      </c>
      <c r="M43" s="95"/>
      <c r="N43" s="106" t="str">
        <f>IF(OR(AND(G43="",H43="",M43=""),AND(G43=0,H43=0,M43=0)),"",IF(M43="","?",IF(M43&gt;0,IF($F43=Lists!$C$5,IF(+$H43&lt;=M43,IF(M43&lt;=$G43,"ok","X"),"X"),IF(OR($F43=Lists!$C$3,$F43=Lists!$C$4),IF(OR(AND(M43&gt;=$H43,$G43=0),AND($H43=0,M43&lt;=$G43)),"ok","X")," ")),"")))</f>
        <v/>
      </c>
      <c r="O43" s="95"/>
      <c r="P43" s="99" t="str">
        <f>IF(OR(AND(G43="",H43="",O43=""),AND(G43=0,H43=0,O43=0)),"",IF(O43="","?",IF(O43&gt;0,IF($F43=Lists!$C$5,IF(+$H43&lt;=O43,IF(O43&lt;=$G43,"ok","X"),"X"),IF(OR($F43=Lists!$C$3,$F43=Lists!$C$4),IF(OR(AND(O43&gt;=$H43,$G43=0),AND($H43=0,O43&lt;=$G43)),"ok","X")," ")),"")))</f>
        <v/>
      </c>
      <c r="Q43" s="95"/>
      <c r="R43" s="106" t="str">
        <f>IF(OR(AND(G43="",H43="",Q43=""),AND(G43=0,H43=0,Q43=0)),"",IF(Q43="","?",IF(Q43&gt;0,IF($F43=Lists!$C$5,IF(+$H43&lt;=Q43,IF(Q43&lt;=$G43,"ok","X"),"X"),IF(OR($F43=Lists!$C$3,$F43=Lists!$C$4),IF(OR(AND(Q43&gt;=$H43,$G43=0),AND($H43=0,Q43&lt;=$G43)),"ok","X")," ")),"")))</f>
        <v/>
      </c>
      <c r="S43" s="1242"/>
      <c r="T43" s="1243"/>
      <c r="U43" s="1244"/>
      <c r="V43" s="109" t="str">
        <f t="shared" si="0"/>
        <v/>
      </c>
      <c r="W43" s="103"/>
      <c r="X43" s="839"/>
      <c r="Y43" s="1198"/>
      <c r="Z43" s="1198"/>
      <c r="AA43" s="1198"/>
      <c r="AB43" s="1198"/>
      <c r="AC43" s="1198"/>
      <c r="AD43" s="1199"/>
    </row>
    <row r="44" spans="1:30" s="44" customFormat="1" ht="14.7" customHeight="1" x14ac:dyDescent="0.25">
      <c r="A44" s="82">
        <v>36</v>
      </c>
      <c r="B44" s="79"/>
      <c r="C44" s="1211"/>
      <c r="D44" s="1212"/>
      <c r="E44" s="90"/>
      <c r="F44" s="93"/>
      <c r="G44" s="87"/>
      <c r="H44" s="84"/>
      <c r="I44" s="95"/>
      <c r="J44" s="106" t="str">
        <f>IF(OR(AND(G44="",H44="",I44=""),AND(G44=0,H44=0,I44=0)),"",IF(I44="","?",IF(I44&gt;0,IF($F44=Lists!$C$5,IF(+$H44&lt;=I44,IF(I44&lt;=$G44,"ok","X"),"X"),IF(OR($F44=Lists!$C$3,$F44=Lists!$C$4),IF(OR(AND(I44&gt;=$H44,$G44=0),AND($H44=0,I44&lt;=$G44)),"ok","X")," ")),"")))</f>
        <v/>
      </c>
      <c r="K44" s="95"/>
      <c r="L44" s="106" t="str">
        <f>IF(OR(AND(G44="",H44="",K44=""),AND(G44=0,H44=0,K44=0)),"",IF(K44="","?",IF(K44&gt;0,IF($F44=Lists!$C$5,IF(+$H44&lt;=K44,IF(K44&lt;=$G44,"ok","X"),"X"),IF(OR($F44=Lists!$C$3,$F44=Lists!$C$4),IF(OR(AND(K44&gt;=$H44,$G44=0),AND($H44=0,K44&lt;=$G44)),"ok","X")," ")),"")))</f>
        <v/>
      </c>
      <c r="M44" s="95"/>
      <c r="N44" s="106" t="str">
        <f>IF(OR(AND(G44="",H44="",M44=""),AND(G44=0,H44=0,M44=0)),"",IF(M44="","?",IF(M44&gt;0,IF($F44=Lists!$C$5,IF(+$H44&lt;=M44,IF(M44&lt;=$G44,"ok","X"),"X"),IF(OR($F44=Lists!$C$3,$F44=Lists!$C$4),IF(OR(AND(M44&gt;=$H44,$G44=0),AND($H44=0,M44&lt;=$G44)),"ok","X")," ")),"")))</f>
        <v/>
      </c>
      <c r="O44" s="95"/>
      <c r="P44" s="99" t="str">
        <f>IF(OR(AND(G44="",H44="",O44=""),AND(G44=0,H44=0,O44=0)),"",IF(O44="","?",IF(O44&gt;0,IF($F44=Lists!$C$5,IF(+$H44&lt;=O44,IF(O44&lt;=$G44,"ok","X"),"X"),IF(OR($F44=Lists!$C$3,$F44=Lists!$C$4),IF(OR(AND(O44&gt;=$H44,$G44=0),AND($H44=0,O44&lt;=$G44)),"ok","X")," ")),"")))</f>
        <v/>
      </c>
      <c r="Q44" s="95"/>
      <c r="R44" s="106" t="str">
        <f>IF(OR(AND(G44="",H44="",Q44=""),AND(G44=0,H44=0,Q44=0)),"",IF(Q44="","?",IF(Q44&gt;0,IF($F44=Lists!$C$5,IF(+$H44&lt;=Q44,IF(Q44&lt;=$G44,"ok","X"),"X"),IF(OR($F44=Lists!$C$3,$F44=Lists!$C$4),IF(OR(AND(Q44&gt;=$H44,$G44=0),AND($H44=0,Q44&lt;=$G44)),"ok","X")," ")),"")))</f>
        <v/>
      </c>
      <c r="S44" s="1242"/>
      <c r="T44" s="1243"/>
      <c r="U44" s="1244"/>
      <c r="V44" s="109" t="str">
        <f t="shared" si="0"/>
        <v/>
      </c>
      <c r="W44" s="103"/>
      <c r="X44" s="839"/>
      <c r="Y44" s="1198"/>
      <c r="Z44" s="1198"/>
      <c r="AA44" s="1198"/>
      <c r="AB44" s="1198"/>
      <c r="AC44" s="1198"/>
      <c r="AD44" s="1199"/>
    </row>
    <row r="45" spans="1:30" s="44" customFormat="1" ht="14.7" customHeight="1" x14ac:dyDescent="0.25">
      <c r="A45" s="82">
        <v>37</v>
      </c>
      <c r="B45" s="79"/>
      <c r="C45" s="1211"/>
      <c r="D45" s="1212"/>
      <c r="E45" s="90"/>
      <c r="F45" s="93"/>
      <c r="G45" s="87"/>
      <c r="H45" s="84"/>
      <c r="I45" s="95"/>
      <c r="J45" s="106" t="str">
        <f>IF(OR(AND(G45="",H45="",I45=""),AND(G45=0,H45=0,I45=0)),"",IF(I45="","?",IF(I45&gt;0,IF($F45=Lists!$C$5,IF(+$H45&lt;=I45,IF(I45&lt;=$G45,"ok","X"),"X"),IF(OR($F45=Lists!$C$3,$F45=Lists!$C$4),IF(OR(AND(I45&gt;=$H45,$G45=0),AND($H45=0,I45&lt;=$G45)),"ok","X")," ")),"")))</f>
        <v/>
      </c>
      <c r="K45" s="95"/>
      <c r="L45" s="106" t="str">
        <f>IF(OR(AND(G45="",H45="",K45=""),AND(G45=0,H45=0,K45=0)),"",IF(K45="","?",IF(K45&gt;0,IF($F45=Lists!$C$5,IF(+$H45&lt;=K45,IF(K45&lt;=$G45,"ok","X"),"X"),IF(OR($F45=Lists!$C$3,$F45=Lists!$C$4),IF(OR(AND(K45&gt;=$H45,$G45=0),AND($H45=0,K45&lt;=$G45)),"ok","X")," ")),"")))</f>
        <v/>
      </c>
      <c r="M45" s="95"/>
      <c r="N45" s="106" t="str">
        <f>IF(OR(AND(G45="",H45="",M45=""),AND(G45=0,H45=0,M45=0)),"",IF(M45="","?",IF(M45&gt;0,IF($F45=Lists!$C$5,IF(+$H45&lt;=M45,IF(M45&lt;=$G45,"ok","X"),"X"),IF(OR($F45=Lists!$C$3,$F45=Lists!$C$4),IF(OR(AND(M45&gt;=$H45,$G45=0),AND($H45=0,M45&lt;=$G45)),"ok","X")," ")),"")))</f>
        <v/>
      </c>
      <c r="O45" s="95"/>
      <c r="P45" s="99" t="str">
        <f>IF(OR(AND(G45="",H45="",O45=""),AND(G45=0,H45=0,O45=0)),"",IF(O45="","?",IF(O45&gt;0,IF($F45=Lists!$C$5,IF(+$H45&lt;=O45,IF(O45&lt;=$G45,"ok","X"),"X"),IF(OR($F45=Lists!$C$3,$F45=Lists!$C$4),IF(OR(AND(O45&gt;=$H45,$G45=0),AND($H45=0,O45&lt;=$G45)),"ok","X")," ")),"")))</f>
        <v/>
      </c>
      <c r="Q45" s="95"/>
      <c r="R45" s="106" t="str">
        <f>IF(OR(AND(G45="",H45="",Q45=""),AND(G45=0,H45=0,Q45=0)),"",IF(Q45="","?",IF(Q45&gt;0,IF($F45=Lists!$C$5,IF(+$H45&lt;=Q45,IF(Q45&lt;=$G45,"ok","X"),"X"),IF(OR($F45=Lists!$C$3,$F45=Lists!$C$4),IF(OR(AND(Q45&gt;=$H45,$G45=0),AND($H45=0,Q45&lt;=$G45)),"ok","X")," ")),"")))</f>
        <v/>
      </c>
      <c r="S45" s="1242"/>
      <c r="T45" s="1243"/>
      <c r="U45" s="1244"/>
      <c r="V45" s="109" t="str">
        <f t="shared" si="0"/>
        <v/>
      </c>
      <c r="W45" s="103"/>
      <c r="X45" s="839"/>
      <c r="Y45" s="1198"/>
      <c r="Z45" s="1198"/>
      <c r="AA45" s="1198"/>
      <c r="AB45" s="1198"/>
      <c r="AC45" s="1198"/>
      <c r="AD45" s="1199"/>
    </row>
    <row r="46" spans="1:30" s="44" customFormat="1" ht="14.7" customHeight="1" thickBot="1" x14ac:dyDescent="0.3">
      <c r="A46" s="83"/>
      <c r="B46" s="80"/>
      <c r="C46" s="1252"/>
      <c r="D46" s="1253"/>
      <c r="E46" s="91"/>
      <c r="F46" s="94"/>
      <c r="G46" s="88"/>
      <c r="H46" s="830"/>
      <c r="I46" s="96"/>
      <c r="J46" s="107" t="str">
        <f>IF(OR(AND(G46="",H46="",I46=""),AND(G46=0,H46=0,I46=0)),"",IF(I46="","?",IF(I46&gt;0,IF($F46=Lists!$C$5,IF(+$H46&lt;=I46,IF(I46&lt;=$G46,"ok","X"),"X"),IF(OR($F46=Lists!$C$3,$F46=Lists!$C$4),IF(OR(AND(I46&gt;=$H46,$G46=0),AND($H46=0,I46&lt;=$G46)),"ok","X")," ")),"")))</f>
        <v/>
      </c>
      <c r="K46" s="96"/>
      <c r="L46" s="107" t="str">
        <f>IF(OR(AND(G46="",H46="",K46=""),AND(G46=0,H46=0,K46=0)),"",IF(K46="","?",IF(K46&gt;0,IF($F46=Lists!$C$5,IF(+$H46&lt;=K46,IF(K46&lt;=$G46,"ok","X"),"X"),IF(OR($F46=Lists!$C$3,$F46=Lists!$C$4),IF(OR(AND(K46&gt;=$H46,$G46=0),AND($H46=0,K46&lt;=$G46)),"ok","X")," ")),"")))</f>
        <v/>
      </c>
      <c r="M46" s="96"/>
      <c r="N46" s="107" t="str">
        <f>IF(OR(AND(G46="",H46="",M46=""),AND(G46=0,H46=0,M46=0)),"",IF(M46="","?",IF(M46&gt;0,IF($F46=Lists!$C$5,IF(+$H46&lt;=M46,IF(M46&lt;=$G46,"ok","X"),"X"),IF(OR($F46=Lists!$C$3,$F46=Lists!$C$4),IF(OR(AND(M46&gt;=$H46,$G46=0),AND($H46=0,M46&lt;=$G46)),"ok","X")," ")),"")))</f>
        <v/>
      </c>
      <c r="O46" s="96"/>
      <c r="P46" s="100" t="str">
        <f>IF(OR(AND(G46="",H46="",O46=""),AND(G46=0,H46=0,O46=0)),"",IF(O46="","?",IF(O46&gt;0,IF($F46=Lists!$C$5,IF(+$H46&lt;=O46,IF(O46&lt;=$G46,"ok","X"),"X"),IF(OR($F46=Lists!$C$3,$F46=Lists!$C$4),IF(OR(AND(O46&gt;=$H46,$G46=0),AND($H46=0,O46&lt;=$G46)),"ok","X")," ")),"")))</f>
        <v/>
      </c>
      <c r="Q46" s="96"/>
      <c r="R46" s="107" t="str">
        <f>IF(OR(AND(G46="",H46="",Q46=""),AND(G46=0,H46=0,Q46=0)),"",IF(Q46="","?",IF(Q46&gt;0,IF($F46=Lists!$C$5,IF(+$H46&lt;=Q46,IF(Q46&lt;=$G46,"ok","X"),"X"),IF(OR($F46=Lists!$C$3,$F46=Lists!$C$4),IF(OR(AND(Q46&gt;=$H46,$G46=0),AND($H46=0,Q46&lt;=$G46)),"ok","X")," ")),"")))</f>
        <v/>
      </c>
      <c r="S46" s="1245"/>
      <c r="T46" s="1246"/>
      <c r="U46" s="1247"/>
      <c r="V46" s="110" t="str">
        <f t="shared" si="0"/>
        <v/>
      </c>
      <c r="W46" s="104"/>
      <c r="X46" s="101"/>
      <c r="Y46" s="1200"/>
      <c r="Z46" s="1200"/>
      <c r="AA46" s="1200"/>
      <c r="AB46" s="1200"/>
      <c r="AC46" s="1200"/>
      <c r="AD46" s="1201"/>
    </row>
    <row r="47" spans="1:30" ht="14.7" customHeight="1" x14ac:dyDescent="0.25">
      <c r="B47" s="45"/>
      <c r="C47" s="45"/>
    </row>
    <row r="48" spans="1:30" ht="14.7" customHeight="1" x14ac:dyDescent="0.25">
      <c r="A48" s="46" t="s">
        <v>407</v>
      </c>
      <c r="E48" s="73"/>
      <c r="F48" s="73"/>
      <c r="G48" s="43"/>
      <c r="H48" s="43"/>
      <c r="I48" s="73"/>
      <c r="J48" s="73"/>
      <c r="K48" s="73"/>
      <c r="L48" s="73"/>
      <c r="M48" s="73"/>
      <c r="N48" s="73"/>
      <c r="O48" s="73"/>
      <c r="P48" s="73"/>
      <c r="Q48" s="73"/>
      <c r="R48" s="73"/>
      <c r="S48" s="73"/>
      <c r="T48" s="73"/>
      <c r="U48" s="73"/>
      <c r="V48" s="43"/>
    </row>
    <row r="49" spans="1:27" ht="14.7" customHeight="1" x14ac:dyDescent="0.25">
      <c r="V49" s="77"/>
      <c r="AA49" s="77"/>
    </row>
    <row r="50" spans="1:27" ht="3.9" customHeight="1" x14ac:dyDescent="0.25">
      <c r="A50" s="1248"/>
      <c r="B50" s="1248"/>
      <c r="C50" s="829"/>
      <c r="D50" s="47"/>
      <c r="F50" s="74"/>
      <c r="I50" s="74"/>
      <c r="J50" s="74"/>
      <c r="K50" s="74"/>
      <c r="L50" s="74"/>
      <c r="M50" s="74"/>
      <c r="N50" s="74"/>
      <c r="O50" s="74"/>
      <c r="P50" s="74"/>
      <c r="Q50" s="74"/>
      <c r="R50" s="74"/>
      <c r="S50" s="74"/>
      <c r="T50" s="74"/>
      <c r="U50" s="74"/>
    </row>
    <row r="51" spans="1:27" ht="15" customHeight="1" x14ac:dyDescent="0.25">
      <c r="A51" s="1241"/>
      <c r="B51" s="1241"/>
      <c r="C51" s="828"/>
      <c r="D51" s="47"/>
      <c r="F51" s="75"/>
      <c r="I51" s="75"/>
      <c r="J51" s="75"/>
      <c r="K51" s="75"/>
      <c r="L51" s="75"/>
      <c r="M51" s="75"/>
      <c r="N51" s="75"/>
      <c r="O51" s="75"/>
      <c r="P51" s="75"/>
      <c r="Q51" s="75"/>
      <c r="R51" s="75"/>
      <c r="S51" s="75"/>
      <c r="T51" s="75"/>
      <c r="U51" s="76"/>
    </row>
  </sheetData>
  <mergeCells count="141">
    <mergeCell ref="A3:C3"/>
    <mergeCell ref="D3:H3"/>
    <mergeCell ref="I3:J3"/>
    <mergeCell ref="K3:U3"/>
    <mergeCell ref="X3:AD4"/>
    <mergeCell ref="A4:C4"/>
    <mergeCell ref="D4:H4"/>
    <mergeCell ref="J4:U4"/>
    <mergeCell ref="I7:U7"/>
    <mergeCell ref="C8:D8"/>
    <mergeCell ref="I8:R8"/>
    <mergeCell ref="S8:U8"/>
    <mergeCell ref="V8:X8"/>
    <mergeCell ref="Y8:AD8"/>
    <mergeCell ref="A5:H5"/>
    <mergeCell ref="I5:L5"/>
    <mergeCell ref="M5:U5"/>
    <mergeCell ref="V5:W5"/>
    <mergeCell ref="X5:AD5"/>
    <mergeCell ref="A6:H7"/>
    <mergeCell ref="I6:N6"/>
    <mergeCell ref="O6:U6"/>
    <mergeCell ref="V6:W6"/>
    <mergeCell ref="X6:AD7"/>
    <mergeCell ref="C11:D11"/>
    <mergeCell ref="S11:U11"/>
    <mergeCell ref="Y11:AD11"/>
    <mergeCell ref="C12:D12"/>
    <mergeCell ref="S12:U12"/>
    <mergeCell ref="Y12:AD12"/>
    <mergeCell ref="C9:D9"/>
    <mergeCell ref="S9:U9"/>
    <mergeCell ref="Y9:AD9"/>
    <mergeCell ref="C10:D10"/>
    <mergeCell ref="S10:U10"/>
    <mergeCell ref="Y10:AD10"/>
    <mergeCell ref="C15:D15"/>
    <mergeCell ref="S15:U15"/>
    <mergeCell ref="Y15:AD15"/>
    <mergeCell ref="C16:D16"/>
    <mergeCell ref="S16:U16"/>
    <mergeCell ref="Y16:AD16"/>
    <mergeCell ref="C13:D13"/>
    <mergeCell ref="S13:U13"/>
    <mergeCell ref="Y13:AD13"/>
    <mergeCell ref="C14:D14"/>
    <mergeCell ref="S14:U14"/>
    <mergeCell ref="Y14:AD14"/>
    <mergeCell ref="C19:D19"/>
    <mergeCell ref="S19:U19"/>
    <mergeCell ref="Y19:AD19"/>
    <mergeCell ref="C20:D20"/>
    <mergeCell ref="S20:U20"/>
    <mergeCell ref="Y20:AD20"/>
    <mergeCell ref="C17:D17"/>
    <mergeCell ref="S17:U17"/>
    <mergeCell ref="Y17:AD17"/>
    <mergeCell ref="C18:D18"/>
    <mergeCell ref="S18:U18"/>
    <mergeCell ref="Y18:AD18"/>
    <mergeCell ref="C23:D23"/>
    <mergeCell ref="S23:U23"/>
    <mergeCell ref="Y23:AD23"/>
    <mergeCell ref="C24:D24"/>
    <mergeCell ref="S24:U24"/>
    <mergeCell ref="Y24:AD24"/>
    <mergeCell ref="C21:D21"/>
    <mergeCell ref="S21:U21"/>
    <mergeCell ref="Y21:AD21"/>
    <mergeCell ref="C22:D22"/>
    <mergeCell ref="S22:U22"/>
    <mergeCell ref="Y22:AD22"/>
    <mergeCell ref="C27:D27"/>
    <mergeCell ref="S27:U27"/>
    <mergeCell ref="Y27:AD27"/>
    <mergeCell ref="C28:D28"/>
    <mergeCell ref="S28:U28"/>
    <mergeCell ref="Y28:AD28"/>
    <mergeCell ref="C25:D25"/>
    <mergeCell ref="S25:U25"/>
    <mergeCell ref="Y25:AD25"/>
    <mergeCell ref="C26:D26"/>
    <mergeCell ref="S26:U26"/>
    <mergeCell ref="Y26:AD26"/>
    <mergeCell ref="C31:D31"/>
    <mergeCell ref="S31:U31"/>
    <mergeCell ref="Y31:AD31"/>
    <mergeCell ref="C32:D32"/>
    <mergeCell ref="S32:U32"/>
    <mergeCell ref="Y32:AD32"/>
    <mergeCell ref="C29:D29"/>
    <mergeCell ref="S29:U29"/>
    <mergeCell ref="Y29:AD29"/>
    <mergeCell ref="C30:D30"/>
    <mergeCell ref="S30:U30"/>
    <mergeCell ref="Y30:AD30"/>
    <mergeCell ref="C35:D35"/>
    <mergeCell ref="S35:U35"/>
    <mergeCell ref="Y35:AD35"/>
    <mergeCell ref="C36:D36"/>
    <mergeCell ref="S36:U36"/>
    <mergeCell ref="Y36:AD36"/>
    <mergeCell ref="C33:D33"/>
    <mergeCell ref="S33:U33"/>
    <mergeCell ref="Y33:AD33"/>
    <mergeCell ref="C34:D34"/>
    <mergeCell ref="S34:U34"/>
    <mergeCell ref="Y34:AD34"/>
    <mergeCell ref="C40:D40"/>
    <mergeCell ref="S40:U40"/>
    <mergeCell ref="Y40:AD40"/>
    <mergeCell ref="C37:D37"/>
    <mergeCell ref="S37:U37"/>
    <mergeCell ref="Y37:AD37"/>
    <mergeCell ref="C38:D38"/>
    <mergeCell ref="S38:U38"/>
    <mergeCell ref="Y38:AD38"/>
    <mergeCell ref="A50:B50"/>
    <mergeCell ref="A51:B51"/>
    <mergeCell ref="A1:AD2"/>
    <mergeCell ref="C45:D45"/>
    <mergeCell ref="S45:U45"/>
    <mergeCell ref="Y45:AD45"/>
    <mergeCell ref="C46:D46"/>
    <mergeCell ref="S46:U46"/>
    <mergeCell ref="Y46:AD46"/>
    <mergeCell ref="C43:D43"/>
    <mergeCell ref="S43:U43"/>
    <mergeCell ref="Y43:AD43"/>
    <mergeCell ref="C44:D44"/>
    <mergeCell ref="S44:U44"/>
    <mergeCell ref="Y44:AD44"/>
    <mergeCell ref="C41:D41"/>
    <mergeCell ref="S41:U41"/>
    <mergeCell ref="Y41:AD41"/>
    <mergeCell ref="C42:D42"/>
    <mergeCell ref="S42:U42"/>
    <mergeCell ref="Y42:AD42"/>
    <mergeCell ref="C39:D39"/>
    <mergeCell ref="S39:U39"/>
    <mergeCell ref="Y39:AD39"/>
  </mergeCells>
  <conditionalFormatting sqref="E9:E46">
    <cfRule type="containsText" dxfId="196" priority="4" operator="containsText" text="Significant">
      <formula>NOT(ISERROR(SEARCH("Significant",E9)))</formula>
    </cfRule>
    <cfRule type="containsText" dxfId="195" priority="5" operator="containsText" text="Critical">
      <formula>NOT(ISERROR(SEARCH("Critical",E9)))</formula>
    </cfRule>
  </conditionalFormatting>
  <conditionalFormatting sqref="J9:J46 L9:L46 N9:N46 P9:P46 R9:R46">
    <cfRule type="containsText" dxfId="194" priority="2" operator="containsText" text="X">
      <formula>NOT(ISERROR(SEARCH("X",J9)))</formula>
    </cfRule>
    <cfRule type="containsText" dxfId="193" priority="3" operator="containsText" text="ok">
      <formula>NOT(ISERROR(SEARCH("ok",J9)))</formula>
    </cfRule>
  </conditionalFormatting>
  <conditionalFormatting sqref="V9:V46">
    <cfRule type="containsText" dxfId="192" priority="1" operator="containsText" text="Req'd">
      <formula>NOT(ISERROR(SEARCH("Req'd",V9)))</formula>
    </cfRule>
  </conditionalFormatting>
  <pageMargins left="0.25" right="0.25" top="0.75" bottom="0.75" header="0.3" footer="0.3"/>
  <pageSetup scale="55" orientation="landscape" r:id="rId1"/>
  <headerFooter alignWithMargins="0"/>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Feature Type" prompt="Basic = No Tolerance_x000a_Min = No Upper Limit_x000a_Max = No Lower Limit_x000a_DIM = Tolerance with upper and lower limit_x000a_Attribute = Feature without numerical value" xr:uid="{00000000-0002-0000-0C00-000000000000}">
          <x14:formula1>
            <xm:f>Lists!$C$2:$C$6</xm:f>
          </x14:formula1>
          <xm:sqref>F9:F46</xm:sqref>
        </x14:dataValidation>
        <x14:dataValidation type="list" allowBlank="1" showInputMessage="1" showErrorMessage="1" promptTitle="Key Characteristic" prompt="C = Critical Feature_x000a_S = Significant Feature_x000a_F = Functional Feature" xr:uid="{00000000-0002-0000-0C00-000001000000}">
          <x14:formula1>
            <xm:f>Lists!$A$2:$A$4</xm:f>
          </x14:formula1>
          <xm:sqref>E9:E46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theme="1" tint="0.34998626667073579"/>
    <pageSetUpPr fitToPage="1"/>
  </sheetPr>
  <dimension ref="A1:AD54"/>
  <sheetViews>
    <sheetView showGridLines="0" zoomScale="80" zoomScaleNormal="80" workbookViewId="0">
      <pane ySplit="2" topLeftCell="A3" activePane="bottomLeft" state="frozen"/>
      <selection activeCell="M19" sqref="M19"/>
      <selection pane="bottomLeft" activeCell="L57" sqref="L57"/>
    </sheetView>
  </sheetViews>
  <sheetFormatPr defaultColWidth="9.109375" defaultRowHeight="13.2" outlineLevelRow="1" x14ac:dyDescent="0.25"/>
  <cols>
    <col min="1" max="1" width="2.109375" style="4" customWidth="1"/>
    <col min="2" max="2" width="4.109375" style="4" customWidth="1"/>
    <col min="3" max="3" width="38.44140625" style="4" customWidth="1"/>
    <col min="4" max="4" width="24.44140625" style="4" customWidth="1"/>
    <col min="5" max="5" width="2.33203125" style="4" customWidth="1"/>
    <col min="6" max="6" width="17.33203125" style="4" customWidth="1"/>
    <col min="7" max="7" width="19.88671875" style="4" customWidth="1"/>
    <col min="8" max="9" width="21.44140625" style="4" customWidth="1"/>
    <col min="10" max="10" width="13.88671875" style="4" customWidth="1"/>
    <col min="11" max="19" width="10.88671875" style="4" customWidth="1"/>
    <col min="20" max="23" width="9.109375" style="4"/>
    <col min="24" max="24" width="22.5546875" style="4" customWidth="1"/>
    <col min="25" max="16384" width="9.109375" style="4"/>
  </cols>
  <sheetData>
    <row r="1" spans="1:14" ht="20.100000000000001" customHeight="1" x14ac:dyDescent="0.25">
      <c r="A1" s="1295" t="s">
        <v>409</v>
      </c>
      <c r="B1" s="1296"/>
      <c r="C1" s="1296"/>
      <c r="D1" s="1296"/>
      <c r="E1" s="1296"/>
      <c r="F1" s="1296"/>
      <c r="G1" s="1296"/>
      <c r="H1" s="1296"/>
      <c r="I1" s="1296"/>
      <c r="J1" s="1296"/>
      <c r="K1" s="1296"/>
      <c r="L1" s="1296"/>
      <c r="M1" s="1296"/>
      <c r="N1" s="1296"/>
    </row>
    <row r="2" spans="1:14" ht="20.100000000000001" customHeight="1" x14ac:dyDescent="0.25">
      <c r="A2" s="1295"/>
      <c r="B2" s="1296"/>
      <c r="C2" s="1296"/>
      <c r="D2" s="1296"/>
      <c r="E2" s="1296"/>
      <c r="F2" s="1296"/>
      <c r="G2" s="1296"/>
      <c r="H2" s="1296"/>
      <c r="I2" s="1296"/>
      <c r="J2" s="1296"/>
      <c r="K2" s="1296"/>
      <c r="L2" s="1296"/>
      <c r="M2" s="1296"/>
      <c r="N2" s="1296"/>
    </row>
    <row r="5" spans="1:14" ht="21.6" thickBot="1" x14ac:dyDescent="0.3">
      <c r="C5" s="1311" t="s">
        <v>410</v>
      </c>
      <c r="D5" s="1311"/>
      <c r="E5" s="1311"/>
      <c r="F5" s="1311"/>
      <c r="G5" s="1297" t="s">
        <v>411</v>
      </c>
      <c r="H5" s="1298"/>
      <c r="I5" s="1298"/>
      <c r="J5" s="1298"/>
      <c r="K5" s="1298"/>
      <c r="L5" s="1298"/>
      <c r="M5" s="1298"/>
      <c r="N5" s="1298"/>
    </row>
    <row r="6" spans="1:14" ht="37.5" customHeight="1" x14ac:dyDescent="0.35">
      <c r="C6" s="795"/>
      <c r="D6" s="795"/>
      <c r="E6" s="795"/>
      <c r="F6" s="714" t="s">
        <v>412</v>
      </c>
      <c r="G6" s="1290" t="s">
        <v>413</v>
      </c>
      <c r="H6" s="1291"/>
      <c r="I6" s="1291"/>
      <c r="J6" s="1299" t="s">
        <v>414</v>
      </c>
      <c r="K6" s="1299"/>
      <c r="L6" s="1299"/>
      <c r="M6" s="1299"/>
      <c r="N6" s="1299"/>
    </row>
    <row r="7" spans="1:14" ht="25.5" customHeight="1" x14ac:dyDescent="0.25">
      <c r="C7" s="797" t="s">
        <v>415</v>
      </c>
      <c r="D7" s="798"/>
      <c r="E7" s="799"/>
      <c r="F7" s="800"/>
      <c r="G7" s="1292"/>
      <c r="H7" s="1293"/>
      <c r="I7" s="1294"/>
      <c r="J7" s="1300"/>
      <c r="K7" s="1301"/>
      <c r="L7" s="1301"/>
      <c r="M7" s="1301"/>
      <c r="N7" s="1302"/>
    </row>
    <row r="8" spans="1:14" ht="25.5" customHeight="1" x14ac:dyDescent="0.25">
      <c r="C8" s="791" t="s">
        <v>416</v>
      </c>
      <c r="D8" s="790"/>
      <c r="E8" s="774"/>
      <c r="F8" s="775" t="s">
        <v>417</v>
      </c>
      <c r="G8" s="1307"/>
      <c r="H8" s="1307"/>
      <c r="I8" s="1307"/>
      <c r="J8" s="1303" t="s">
        <v>418</v>
      </c>
      <c r="K8" s="1303"/>
      <c r="L8" s="1303"/>
      <c r="M8" s="1303"/>
      <c r="N8" s="1303"/>
    </row>
    <row r="9" spans="1:14" ht="25.5" customHeight="1" x14ac:dyDescent="0.25">
      <c r="C9" s="797" t="s">
        <v>419</v>
      </c>
      <c r="D9" s="798"/>
      <c r="E9" s="799"/>
      <c r="F9" s="801"/>
      <c r="G9" s="1308"/>
      <c r="H9" s="1309"/>
      <c r="I9" s="1310"/>
      <c r="J9" s="1304"/>
      <c r="K9" s="1304"/>
      <c r="L9" s="1304"/>
      <c r="M9" s="1304"/>
      <c r="N9" s="1305"/>
    </row>
    <row r="10" spans="1:14" ht="25.5" customHeight="1" x14ac:dyDescent="0.25">
      <c r="C10" s="804" t="s">
        <v>420</v>
      </c>
      <c r="D10" s="832"/>
      <c r="E10" s="802"/>
      <c r="F10" s="831"/>
      <c r="G10" s="1335"/>
      <c r="H10" s="1335"/>
      <c r="I10" s="1335"/>
      <c r="J10" s="1306"/>
      <c r="K10" s="1306"/>
      <c r="L10" s="1306"/>
      <c r="M10" s="1306"/>
      <c r="N10" s="1306"/>
    </row>
    <row r="11" spans="1:14" ht="25.5" customHeight="1" x14ac:dyDescent="0.25">
      <c r="C11" s="791" t="s">
        <v>421</v>
      </c>
      <c r="D11" s="776"/>
      <c r="E11" s="790"/>
      <c r="F11" s="787" t="s">
        <v>417</v>
      </c>
      <c r="G11" s="1307"/>
      <c r="H11" s="1307"/>
      <c r="I11" s="1307"/>
      <c r="J11" s="1303" t="s">
        <v>418</v>
      </c>
      <c r="K11" s="1303"/>
      <c r="L11" s="1303"/>
      <c r="M11" s="1303"/>
      <c r="N11" s="1303"/>
    </row>
    <row r="12" spans="1:14" ht="25.5" customHeight="1" x14ac:dyDescent="0.25">
      <c r="C12" s="791" t="s">
        <v>422</v>
      </c>
      <c r="D12" s="776"/>
      <c r="E12" s="790"/>
      <c r="F12" s="787" t="s">
        <v>417</v>
      </c>
      <c r="G12" s="1307"/>
      <c r="H12" s="1307"/>
      <c r="I12" s="1307"/>
      <c r="J12" s="1303" t="s">
        <v>418</v>
      </c>
      <c r="K12" s="1303"/>
      <c r="L12" s="1303"/>
      <c r="M12" s="1303"/>
      <c r="N12" s="1303"/>
    </row>
    <row r="13" spans="1:14" ht="25.5" customHeight="1" x14ac:dyDescent="0.25">
      <c r="C13" s="792" t="s">
        <v>423</v>
      </c>
      <c r="D13" s="777"/>
      <c r="E13" s="788"/>
      <c r="F13" s="796" t="s">
        <v>417</v>
      </c>
      <c r="G13" s="1307"/>
      <c r="H13" s="1307"/>
      <c r="I13" s="1307"/>
      <c r="J13" s="1303" t="s">
        <v>418</v>
      </c>
      <c r="K13" s="1303"/>
      <c r="L13" s="1303"/>
      <c r="M13" s="1303"/>
      <c r="N13" s="1303"/>
    </row>
    <row r="14" spans="1:14" ht="25.5" customHeight="1" x14ac:dyDescent="0.25">
      <c r="C14" s="805" t="s">
        <v>424</v>
      </c>
      <c r="D14" s="833"/>
      <c r="E14" s="803"/>
      <c r="F14" s="834"/>
      <c r="G14" s="1308"/>
      <c r="H14" s="1309"/>
      <c r="I14" s="1310"/>
      <c r="J14" s="1306"/>
      <c r="K14" s="1306"/>
      <c r="L14" s="1306"/>
      <c r="M14" s="1306"/>
      <c r="N14" s="1306"/>
    </row>
    <row r="15" spans="1:14" ht="25.5" customHeight="1" x14ac:dyDescent="0.25">
      <c r="C15" s="793" t="s">
        <v>425</v>
      </c>
      <c r="D15" s="776"/>
      <c r="E15" s="790"/>
      <c r="F15" s="775" t="s">
        <v>417</v>
      </c>
      <c r="G15" s="1307"/>
      <c r="H15" s="1307"/>
      <c r="I15" s="1307"/>
      <c r="J15" s="1303" t="s">
        <v>418</v>
      </c>
      <c r="K15" s="1303"/>
      <c r="L15" s="1303"/>
      <c r="M15" s="1303"/>
      <c r="N15" s="1303"/>
    </row>
    <row r="16" spans="1:14" ht="25.5" customHeight="1" x14ac:dyDescent="0.25">
      <c r="C16" s="794" t="s">
        <v>426</v>
      </c>
      <c r="D16" s="777"/>
      <c r="E16" s="788"/>
      <c r="F16" s="778" t="s">
        <v>417</v>
      </c>
      <c r="G16" s="1307"/>
      <c r="H16" s="1307"/>
      <c r="I16" s="1307"/>
      <c r="J16" s="1303" t="s">
        <v>418</v>
      </c>
      <c r="K16" s="1303"/>
      <c r="L16" s="1303"/>
      <c r="M16" s="1303"/>
      <c r="N16" s="1303"/>
    </row>
    <row r="17" spans="2:30" ht="25.5" customHeight="1" x14ac:dyDescent="0.25">
      <c r="C17" s="789" t="s">
        <v>427</v>
      </c>
      <c r="D17" s="779"/>
      <c r="E17" s="780"/>
      <c r="F17" s="773" t="s">
        <v>417</v>
      </c>
      <c r="G17" s="1307"/>
      <c r="H17" s="1307"/>
      <c r="I17" s="1307"/>
      <c r="J17" s="1303" t="s">
        <v>418</v>
      </c>
      <c r="K17" s="1303"/>
      <c r="L17" s="1303"/>
      <c r="M17" s="1303"/>
      <c r="N17" s="1303"/>
    </row>
    <row r="18" spans="2:30" ht="33.75" customHeight="1" x14ac:dyDescent="0.25">
      <c r="C18" s="789" t="s">
        <v>428</v>
      </c>
      <c r="D18" s="779"/>
      <c r="E18" s="780"/>
      <c r="F18" s="773" t="s">
        <v>417</v>
      </c>
      <c r="G18" s="1307"/>
      <c r="H18" s="1307"/>
      <c r="I18" s="1307"/>
      <c r="J18" s="1334" t="s">
        <v>429</v>
      </c>
      <c r="K18" s="1334"/>
      <c r="L18" s="1334"/>
      <c r="M18" s="1334"/>
      <c r="N18" s="1334"/>
    </row>
    <row r="19" spans="2:30" ht="25.5" customHeight="1" x14ac:dyDescent="0.25">
      <c r="C19" s="789" t="s">
        <v>430</v>
      </c>
      <c r="D19" s="779"/>
      <c r="E19" s="780"/>
      <c r="F19" s="773" t="s">
        <v>417</v>
      </c>
      <c r="G19" s="1307"/>
      <c r="H19" s="1307"/>
      <c r="I19" s="1307"/>
      <c r="J19" s="1303" t="s">
        <v>418</v>
      </c>
      <c r="K19" s="1303"/>
      <c r="L19" s="1303"/>
      <c r="M19" s="1303"/>
      <c r="N19" s="1303"/>
    </row>
    <row r="20" spans="2:30" ht="25.5" customHeight="1" x14ac:dyDescent="0.25">
      <c r="C20" s="789" t="s">
        <v>431</v>
      </c>
      <c r="D20" s="779"/>
      <c r="E20" s="780"/>
      <c r="F20" s="773" t="s">
        <v>417</v>
      </c>
      <c r="G20" s="1307"/>
      <c r="H20" s="1307"/>
      <c r="I20" s="1307"/>
      <c r="J20" s="1303" t="s">
        <v>418</v>
      </c>
      <c r="K20" s="1303"/>
      <c r="L20" s="1303"/>
      <c r="M20" s="1303"/>
      <c r="N20" s="1303"/>
    </row>
    <row r="21" spans="2:30" ht="25.5" customHeight="1" x14ac:dyDescent="0.25">
      <c r="C21" s="789" t="s">
        <v>432</v>
      </c>
      <c r="D21" s="779"/>
      <c r="E21" s="780"/>
      <c r="F21" s="773" t="s">
        <v>417</v>
      </c>
      <c r="G21" s="1307"/>
      <c r="H21" s="1307"/>
      <c r="I21" s="1307"/>
      <c r="J21" s="1303" t="s">
        <v>418</v>
      </c>
      <c r="K21" s="1303"/>
      <c r="L21" s="1303"/>
      <c r="M21" s="1303"/>
      <c r="N21" s="1303"/>
    </row>
    <row r="22" spans="2:30" ht="15" x14ac:dyDescent="0.25">
      <c r="F22" s="44"/>
      <c r="G22" s="713"/>
      <c r="J22" s="44"/>
    </row>
    <row r="23" spans="2:30" ht="15" x14ac:dyDescent="0.25">
      <c r="F23" s="44"/>
      <c r="G23" s="713"/>
      <c r="J23" s="44"/>
    </row>
    <row r="24" spans="2:30" ht="54.75" customHeight="1" x14ac:dyDescent="0.25">
      <c r="C24" s="1289" t="s">
        <v>433</v>
      </c>
      <c r="D24" s="1289"/>
      <c r="E24" s="1289"/>
      <c r="F24" s="1289"/>
      <c r="G24" s="1289"/>
      <c r="H24" s="1289"/>
      <c r="I24" s="1289"/>
      <c r="J24" s="1289"/>
      <c r="K24" s="1289"/>
      <c r="L24" s="1289"/>
      <c r="M24" s="1289"/>
    </row>
    <row r="25" spans="2:30" x14ac:dyDescent="0.25">
      <c r="F25" s="71"/>
    </row>
    <row r="26" spans="2:30" ht="12.75" hidden="1" customHeight="1" outlineLevel="1" x14ac:dyDescent="0.25">
      <c r="B26" s="1273" t="s">
        <v>434</v>
      </c>
      <c r="C26" s="1274"/>
      <c r="D26" s="1274"/>
      <c r="E26" s="1274"/>
      <c r="F26" s="1274"/>
      <c r="G26" s="1274"/>
      <c r="H26" s="1274"/>
      <c r="I26" s="1274"/>
      <c r="J26" s="1274"/>
      <c r="K26" s="1274"/>
      <c r="L26" s="1274"/>
      <c r="M26" s="1274"/>
      <c r="N26" s="1274"/>
      <c r="O26" s="1274"/>
      <c r="P26" s="1274"/>
      <c r="Q26" s="1274"/>
      <c r="R26" s="1274"/>
      <c r="S26" s="1274"/>
      <c r="T26" s="1274"/>
      <c r="U26" s="1274"/>
      <c r="V26" s="1274"/>
      <c r="W26" s="1274"/>
      <c r="X26" s="1274"/>
      <c r="Y26" s="1274"/>
      <c r="Z26" s="1274"/>
      <c r="AA26" s="1274"/>
      <c r="AB26" s="1274"/>
      <c r="AC26" s="1274"/>
      <c r="AD26" s="1275"/>
    </row>
    <row r="27" spans="2:30" ht="13.8" hidden="1" outlineLevel="1" thickBot="1" x14ac:dyDescent="0.3">
      <c r="B27" s="1276"/>
      <c r="C27" s="1277"/>
      <c r="D27" s="1277"/>
      <c r="E27" s="1277"/>
      <c r="F27" s="1277"/>
      <c r="G27" s="1277"/>
      <c r="H27" s="1277"/>
      <c r="I27" s="1277"/>
      <c r="J27" s="1277"/>
      <c r="K27" s="1277"/>
      <c r="L27" s="1277"/>
      <c r="M27" s="1277"/>
      <c r="N27" s="1277"/>
      <c r="O27" s="1277"/>
      <c r="P27" s="1277"/>
      <c r="Q27" s="1277"/>
      <c r="R27" s="1277"/>
      <c r="S27" s="1277"/>
      <c r="T27" s="1277"/>
      <c r="U27" s="1277"/>
      <c r="V27" s="1277"/>
      <c r="W27" s="1277"/>
      <c r="X27" s="1277"/>
      <c r="Y27" s="1277"/>
      <c r="Z27" s="1277"/>
      <c r="AA27" s="1277"/>
      <c r="AB27" s="1277"/>
      <c r="AC27" s="1277"/>
      <c r="AD27" s="1278"/>
    </row>
    <row r="28" spans="2:30" ht="13.8" hidden="1" outlineLevel="1" thickBot="1" x14ac:dyDescent="0.3">
      <c r="B28" s="1229" t="s">
        <v>435</v>
      </c>
      <c r="C28" s="1230"/>
      <c r="D28" s="1230"/>
      <c r="E28" s="1269">
        <f>'Title Page'!D18</f>
        <v>0</v>
      </c>
      <c r="F28" s="1269"/>
      <c r="G28" s="1269"/>
      <c r="H28" s="1269"/>
      <c r="I28" s="1270"/>
      <c r="J28" s="1229" t="s">
        <v>386</v>
      </c>
      <c r="K28" s="1230"/>
      <c r="L28" s="1269">
        <f>'Title Page'!D5</f>
        <v>0</v>
      </c>
      <c r="M28" s="1269"/>
      <c r="N28" s="1269"/>
      <c r="O28" s="1269"/>
      <c r="P28" s="1269"/>
      <c r="Q28" s="1269"/>
      <c r="R28" s="1269"/>
      <c r="S28" s="1269"/>
      <c r="T28" s="1269"/>
      <c r="U28" s="1269"/>
      <c r="V28" s="1270"/>
      <c r="W28" s="1330" t="s">
        <v>436</v>
      </c>
      <c r="X28" s="1331"/>
      <c r="Y28" s="1257"/>
      <c r="Z28" s="1257"/>
      <c r="AA28" s="1257"/>
      <c r="AB28" s="1257"/>
      <c r="AC28" s="1257"/>
      <c r="AD28" s="1258"/>
    </row>
    <row r="29" spans="2:30" ht="13.8" hidden="1" outlineLevel="1" thickBot="1" x14ac:dyDescent="0.3">
      <c r="B29" s="1231" t="s">
        <v>388</v>
      </c>
      <c r="C29" s="1232"/>
      <c r="D29" s="1232"/>
      <c r="E29" s="1267">
        <f>'Title Page'!D19</f>
        <v>0</v>
      </c>
      <c r="F29" s="1267"/>
      <c r="G29" s="1267"/>
      <c r="H29" s="1267"/>
      <c r="I29" s="1268"/>
      <c r="J29" s="827" t="s">
        <v>389</v>
      </c>
      <c r="K29" s="1267">
        <f>'Title Page'!D4</f>
        <v>0</v>
      </c>
      <c r="L29" s="1267"/>
      <c r="M29" s="1267"/>
      <c r="N29" s="1267"/>
      <c r="O29" s="1267"/>
      <c r="P29" s="1267"/>
      <c r="Q29" s="1267"/>
      <c r="R29" s="1267"/>
      <c r="S29" s="1267"/>
      <c r="T29" s="1267"/>
      <c r="U29" s="1267"/>
      <c r="V29" s="1268"/>
      <c r="W29" s="1332"/>
      <c r="X29" s="1333"/>
      <c r="Y29" s="1259"/>
      <c r="Z29" s="1259"/>
      <c r="AA29" s="1259"/>
      <c r="AB29" s="1259"/>
      <c r="AC29" s="1259"/>
      <c r="AD29" s="1260"/>
    </row>
    <row r="30" spans="2:30" ht="13.8" hidden="1" outlineLevel="1" thickBot="1" x14ac:dyDescent="0.3">
      <c r="B30" s="1323" t="s">
        <v>437</v>
      </c>
      <c r="C30" s="1324"/>
      <c r="D30" s="1324"/>
      <c r="E30" s="1325"/>
      <c r="F30" s="1325"/>
      <c r="G30" s="1325"/>
      <c r="H30" s="1325"/>
      <c r="I30" s="1326"/>
      <c r="J30" s="1265" t="s">
        <v>391</v>
      </c>
      <c r="K30" s="1266"/>
      <c r="L30" s="1266"/>
      <c r="M30" s="1266"/>
      <c r="N30" s="1267">
        <f>'Title Page'!D7</f>
        <v>0</v>
      </c>
      <c r="O30" s="1267"/>
      <c r="P30" s="1267"/>
      <c r="Q30" s="1267"/>
      <c r="R30" s="1267"/>
      <c r="S30" s="1267"/>
      <c r="T30" s="1267"/>
      <c r="U30" s="1267"/>
      <c r="V30" s="1268"/>
      <c r="W30" s="1327"/>
      <c r="X30" s="1328"/>
      <c r="Y30" s="1328"/>
      <c r="Z30" s="1328"/>
      <c r="AA30" s="1328"/>
      <c r="AB30" s="1328"/>
      <c r="AC30" s="1328"/>
      <c r="AD30" s="1329"/>
    </row>
    <row r="31" spans="2:30" ht="13.8" hidden="1" outlineLevel="1" thickBot="1" x14ac:dyDescent="0.3">
      <c r="B31" s="1321" t="s">
        <v>438</v>
      </c>
      <c r="C31" s="1322"/>
      <c r="D31" s="1322"/>
      <c r="E31" s="1322"/>
      <c r="F31" s="1221"/>
      <c r="G31" s="1221"/>
      <c r="H31" s="1221"/>
      <c r="I31" s="1222"/>
      <c r="J31" s="1231" t="s">
        <v>394</v>
      </c>
      <c r="K31" s="1232"/>
      <c r="L31" s="1232"/>
      <c r="M31" s="1232"/>
      <c r="N31" s="1232"/>
      <c r="O31" s="1232"/>
      <c r="P31" s="1271"/>
      <c r="Q31" s="1271"/>
      <c r="R31" s="1271"/>
      <c r="S31" s="1271"/>
      <c r="T31" s="1271"/>
      <c r="U31" s="1271"/>
      <c r="V31" s="1272"/>
      <c r="W31" s="1265" t="s">
        <v>395</v>
      </c>
      <c r="X31" s="1266"/>
      <c r="Y31" s="1261"/>
      <c r="Z31" s="1261"/>
      <c r="AA31" s="1261"/>
      <c r="AB31" s="1261"/>
      <c r="AC31" s="1261"/>
      <c r="AD31" s="1262"/>
    </row>
    <row r="32" spans="2:30" ht="13.8" hidden="1" outlineLevel="1" thickBot="1" x14ac:dyDescent="0.3">
      <c r="B32" s="1314" t="s">
        <v>439</v>
      </c>
      <c r="C32" s="1315"/>
      <c r="D32" s="1315"/>
      <c r="E32" s="1315"/>
      <c r="F32" s="1315"/>
      <c r="G32" s="1315"/>
      <c r="H32" s="1315"/>
      <c r="I32" s="1316"/>
      <c r="J32" s="1226"/>
      <c r="K32" s="1227"/>
      <c r="L32" s="1227"/>
      <c r="M32" s="1227"/>
      <c r="N32" s="1227"/>
      <c r="O32" s="1227"/>
      <c r="P32" s="1227"/>
      <c r="Q32" s="1227"/>
      <c r="R32" s="1227"/>
      <c r="S32" s="1227"/>
      <c r="T32" s="1227"/>
      <c r="U32" s="1227"/>
      <c r="V32" s="1228"/>
      <c r="W32" s="170"/>
      <c r="X32" s="171"/>
      <c r="Y32" s="1263"/>
      <c r="Z32" s="1263"/>
      <c r="AA32" s="1263"/>
      <c r="AB32" s="1263"/>
      <c r="AC32" s="1263"/>
      <c r="AD32" s="1264"/>
    </row>
    <row r="33" spans="2:30" ht="24.6" hidden="1" outlineLevel="1" thickBot="1" x14ac:dyDescent="0.3">
      <c r="B33" s="781" t="s">
        <v>396</v>
      </c>
      <c r="C33" s="835" t="s">
        <v>397</v>
      </c>
      <c r="D33" s="1279" t="s">
        <v>440</v>
      </c>
      <c r="E33" s="1280"/>
      <c r="F33" s="835" t="s">
        <v>441</v>
      </c>
      <c r="G33" s="782" t="s">
        <v>400</v>
      </c>
      <c r="H33" s="783" t="s">
        <v>442</v>
      </c>
      <c r="I33" s="783" t="s">
        <v>443</v>
      </c>
      <c r="J33" s="1281" t="s">
        <v>444</v>
      </c>
      <c r="K33" s="1282"/>
      <c r="L33" s="1282"/>
      <c r="M33" s="1282"/>
      <c r="N33" s="1282"/>
      <c r="O33" s="1282"/>
      <c r="P33" s="1282"/>
      <c r="Q33" s="1282"/>
      <c r="R33" s="1282"/>
      <c r="S33" s="1283"/>
      <c r="T33" s="1281" t="s">
        <v>404</v>
      </c>
      <c r="U33" s="1282"/>
      <c r="V33" s="1283"/>
      <c r="W33" s="1317" t="s">
        <v>405</v>
      </c>
      <c r="X33" s="1318"/>
      <c r="Y33" s="1319" t="s">
        <v>7</v>
      </c>
      <c r="Z33" s="1319"/>
      <c r="AA33" s="1319"/>
      <c r="AB33" s="1319"/>
      <c r="AC33" s="1319"/>
      <c r="AD33" s="1320"/>
    </row>
    <row r="34" spans="2:30" hidden="1" outlineLevel="1" x14ac:dyDescent="0.25">
      <c r="B34" s="82">
        <v>1</v>
      </c>
      <c r="C34" s="81"/>
      <c r="D34" s="1209"/>
      <c r="E34" s="1210"/>
      <c r="F34" s="89"/>
      <c r="G34" s="92"/>
      <c r="H34" s="85"/>
      <c r="I34" s="86"/>
      <c r="J34" s="97"/>
      <c r="K34" s="105" t="s">
        <v>22</v>
      </c>
      <c r="L34" s="97"/>
      <c r="M34" s="105" t="s">
        <v>22</v>
      </c>
      <c r="N34" s="97"/>
      <c r="O34" s="105" t="s">
        <v>22</v>
      </c>
      <c r="P34" s="97"/>
      <c r="Q34" s="98" t="s">
        <v>22</v>
      </c>
      <c r="R34" s="97"/>
      <c r="S34" s="105" t="s">
        <v>22</v>
      </c>
      <c r="T34" s="1249"/>
      <c r="U34" s="1250"/>
      <c r="V34" s="1251"/>
      <c r="W34" s="108" t="s">
        <v>22</v>
      </c>
      <c r="X34" s="102"/>
      <c r="Y34" s="1198"/>
      <c r="Z34" s="1198"/>
      <c r="AA34" s="1198"/>
      <c r="AB34" s="1198"/>
      <c r="AC34" s="1198"/>
      <c r="AD34" s="1199"/>
    </row>
    <row r="35" spans="2:30" hidden="1" outlineLevel="1" x14ac:dyDescent="0.25">
      <c r="B35" s="82">
        <v>2</v>
      </c>
      <c r="C35" s="79"/>
      <c r="D35" s="1211"/>
      <c r="E35" s="1212"/>
      <c r="F35" s="90"/>
      <c r="G35" s="93"/>
      <c r="H35" s="87"/>
      <c r="I35" s="84"/>
      <c r="J35" s="95"/>
      <c r="K35" s="106" t="s">
        <v>22</v>
      </c>
      <c r="L35" s="95"/>
      <c r="M35" s="106" t="s">
        <v>22</v>
      </c>
      <c r="N35" s="95"/>
      <c r="O35" s="106" t="s">
        <v>22</v>
      </c>
      <c r="P35" s="95"/>
      <c r="Q35" s="99" t="s">
        <v>22</v>
      </c>
      <c r="R35" s="95"/>
      <c r="S35" s="106" t="s">
        <v>22</v>
      </c>
      <c r="T35" s="1242"/>
      <c r="U35" s="1243"/>
      <c r="V35" s="1244"/>
      <c r="W35" s="109" t="s">
        <v>22</v>
      </c>
      <c r="X35" s="103"/>
      <c r="Y35" s="1198"/>
      <c r="Z35" s="1198"/>
      <c r="AA35" s="1198"/>
      <c r="AB35" s="1198"/>
      <c r="AC35" s="1198"/>
      <c r="AD35" s="1199"/>
    </row>
    <row r="36" spans="2:30" hidden="1" outlineLevel="1" x14ac:dyDescent="0.25">
      <c r="B36" s="82">
        <v>3</v>
      </c>
      <c r="C36" s="79"/>
      <c r="D36" s="1211"/>
      <c r="E36" s="1212"/>
      <c r="F36" s="90"/>
      <c r="G36" s="93"/>
      <c r="H36" s="87"/>
      <c r="I36" s="84"/>
      <c r="J36" s="95"/>
      <c r="K36" s="106" t="s">
        <v>22</v>
      </c>
      <c r="L36" s="95"/>
      <c r="M36" s="106" t="s">
        <v>22</v>
      </c>
      <c r="N36" s="95"/>
      <c r="O36" s="106" t="s">
        <v>22</v>
      </c>
      <c r="P36" s="95"/>
      <c r="Q36" s="99" t="s">
        <v>22</v>
      </c>
      <c r="R36" s="95"/>
      <c r="S36" s="106" t="s">
        <v>22</v>
      </c>
      <c r="T36" s="1242"/>
      <c r="U36" s="1243"/>
      <c r="V36" s="1244"/>
      <c r="W36" s="109" t="s">
        <v>22</v>
      </c>
      <c r="X36" s="103"/>
      <c r="Y36" s="1198"/>
      <c r="Z36" s="1198"/>
      <c r="AA36" s="1198"/>
      <c r="AB36" s="1198"/>
      <c r="AC36" s="1198"/>
      <c r="AD36" s="1199"/>
    </row>
    <row r="37" spans="2:30" hidden="1" outlineLevel="1" x14ac:dyDescent="0.25">
      <c r="B37" s="82">
        <v>4</v>
      </c>
      <c r="C37" s="79"/>
      <c r="D37" s="1211"/>
      <c r="E37" s="1212"/>
      <c r="F37" s="90"/>
      <c r="G37" s="93"/>
      <c r="H37" s="87"/>
      <c r="I37" s="84"/>
      <c r="J37" s="95"/>
      <c r="K37" s="106" t="s">
        <v>22</v>
      </c>
      <c r="L37" s="95"/>
      <c r="M37" s="106" t="s">
        <v>22</v>
      </c>
      <c r="N37" s="95"/>
      <c r="O37" s="106" t="s">
        <v>22</v>
      </c>
      <c r="P37" s="95"/>
      <c r="Q37" s="99" t="s">
        <v>22</v>
      </c>
      <c r="R37" s="95"/>
      <c r="S37" s="106" t="s">
        <v>22</v>
      </c>
      <c r="T37" s="1242"/>
      <c r="U37" s="1243"/>
      <c r="V37" s="1244"/>
      <c r="W37" s="109" t="s">
        <v>22</v>
      </c>
      <c r="X37" s="103"/>
      <c r="Y37" s="1198"/>
      <c r="Z37" s="1198"/>
      <c r="AA37" s="1198"/>
      <c r="AB37" s="1198"/>
      <c r="AC37" s="1198"/>
      <c r="AD37" s="1199"/>
    </row>
    <row r="38" spans="2:30" hidden="1" outlineLevel="1" x14ac:dyDescent="0.25">
      <c r="B38" s="82">
        <v>5</v>
      </c>
      <c r="C38" s="79"/>
      <c r="D38" s="1211"/>
      <c r="E38" s="1212"/>
      <c r="F38" s="90"/>
      <c r="G38" s="93"/>
      <c r="H38" s="87"/>
      <c r="I38" s="84"/>
      <c r="J38" s="95"/>
      <c r="K38" s="106" t="s">
        <v>22</v>
      </c>
      <c r="L38" s="95"/>
      <c r="M38" s="106" t="s">
        <v>22</v>
      </c>
      <c r="N38" s="95"/>
      <c r="O38" s="106" t="s">
        <v>22</v>
      </c>
      <c r="P38" s="95"/>
      <c r="Q38" s="99" t="s">
        <v>22</v>
      </c>
      <c r="R38" s="95"/>
      <c r="S38" s="106" t="s">
        <v>22</v>
      </c>
      <c r="T38" s="1242"/>
      <c r="U38" s="1243"/>
      <c r="V38" s="1244"/>
      <c r="W38" s="109" t="s">
        <v>22</v>
      </c>
      <c r="X38" s="103"/>
      <c r="Y38" s="1198"/>
      <c r="Z38" s="1198"/>
      <c r="AA38" s="1198"/>
      <c r="AB38" s="1198"/>
      <c r="AC38" s="1198"/>
      <c r="AD38" s="1199"/>
    </row>
    <row r="39" spans="2:30" hidden="1" outlineLevel="1" x14ac:dyDescent="0.25">
      <c r="B39" s="82">
        <v>6</v>
      </c>
      <c r="C39" s="79"/>
      <c r="D39" s="1211"/>
      <c r="E39" s="1212"/>
      <c r="F39" s="90"/>
      <c r="G39" s="93"/>
      <c r="H39" s="87"/>
      <c r="I39" s="84"/>
      <c r="J39" s="95"/>
      <c r="K39" s="106" t="s">
        <v>22</v>
      </c>
      <c r="L39" s="95"/>
      <c r="M39" s="106" t="s">
        <v>22</v>
      </c>
      <c r="N39" s="95"/>
      <c r="O39" s="106" t="s">
        <v>22</v>
      </c>
      <c r="P39" s="95"/>
      <c r="Q39" s="99" t="s">
        <v>22</v>
      </c>
      <c r="R39" s="95"/>
      <c r="S39" s="106" t="s">
        <v>22</v>
      </c>
      <c r="T39" s="1242"/>
      <c r="U39" s="1243"/>
      <c r="V39" s="1244"/>
      <c r="W39" s="109" t="s">
        <v>22</v>
      </c>
      <c r="X39" s="103"/>
      <c r="Y39" s="1198"/>
      <c r="Z39" s="1198"/>
      <c r="AA39" s="1198"/>
      <c r="AB39" s="1198"/>
      <c r="AC39" s="1198"/>
      <c r="AD39" s="1199"/>
    </row>
    <row r="40" spans="2:30" hidden="1" outlineLevel="1" x14ac:dyDescent="0.25">
      <c r="B40" s="82">
        <v>7</v>
      </c>
      <c r="C40" s="79"/>
      <c r="D40" s="1211"/>
      <c r="E40" s="1212"/>
      <c r="F40" s="90"/>
      <c r="G40" s="93"/>
      <c r="H40" s="87"/>
      <c r="I40" s="84"/>
      <c r="J40" s="95"/>
      <c r="K40" s="106" t="s">
        <v>22</v>
      </c>
      <c r="L40" s="95"/>
      <c r="M40" s="106" t="s">
        <v>22</v>
      </c>
      <c r="N40" s="95"/>
      <c r="O40" s="106" t="s">
        <v>22</v>
      </c>
      <c r="P40" s="95"/>
      <c r="Q40" s="99" t="s">
        <v>22</v>
      </c>
      <c r="R40" s="95"/>
      <c r="S40" s="106" t="s">
        <v>22</v>
      </c>
      <c r="T40" s="1242"/>
      <c r="U40" s="1243"/>
      <c r="V40" s="1244"/>
      <c r="W40" s="109" t="s">
        <v>22</v>
      </c>
      <c r="X40" s="103"/>
      <c r="Y40" s="1198"/>
      <c r="Z40" s="1198"/>
      <c r="AA40" s="1198"/>
      <c r="AB40" s="1198"/>
      <c r="AC40" s="1198"/>
      <c r="AD40" s="1199"/>
    </row>
    <row r="41" spans="2:30" hidden="1" outlineLevel="1" x14ac:dyDescent="0.25">
      <c r="B41" s="82">
        <v>8</v>
      </c>
      <c r="C41" s="79"/>
      <c r="D41" s="1211"/>
      <c r="E41" s="1212"/>
      <c r="F41" s="90"/>
      <c r="G41" s="93"/>
      <c r="H41" s="87"/>
      <c r="I41" s="84"/>
      <c r="J41" s="95"/>
      <c r="K41" s="106" t="s">
        <v>22</v>
      </c>
      <c r="L41" s="95"/>
      <c r="M41" s="106" t="s">
        <v>22</v>
      </c>
      <c r="N41" s="95"/>
      <c r="O41" s="106" t="s">
        <v>22</v>
      </c>
      <c r="P41" s="95"/>
      <c r="Q41" s="99" t="s">
        <v>22</v>
      </c>
      <c r="R41" s="95"/>
      <c r="S41" s="106" t="s">
        <v>22</v>
      </c>
      <c r="T41" s="1242"/>
      <c r="U41" s="1243"/>
      <c r="V41" s="1244"/>
      <c r="W41" s="109" t="s">
        <v>22</v>
      </c>
      <c r="X41" s="103"/>
      <c r="Y41" s="1198"/>
      <c r="Z41" s="1198"/>
      <c r="AA41" s="1198"/>
      <c r="AB41" s="1198"/>
      <c r="AC41" s="1198"/>
      <c r="AD41" s="1199"/>
    </row>
    <row r="42" spans="2:30" hidden="1" outlineLevel="1" x14ac:dyDescent="0.25">
      <c r="B42" s="82">
        <v>9</v>
      </c>
      <c r="C42" s="79"/>
      <c r="D42" s="1211"/>
      <c r="E42" s="1212"/>
      <c r="F42" s="90"/>
      <c r="G42" s="93"/>
      <c r="H42" s="87"/>
      <c r="I42" s="84"/>
      <c r="J42" s="95"/>
      <c r="K42" s="106" t="s">
        <v>22</v>
      </c>
      <c r="L42" s="95"/>
      <c r="M42" s="106" t="s">
        <v>22</v>
      </c>
      <c r="N42" s="95"/>
      <c r="O42" s="106" t="s">
        <v>22</v>
      </c>
      <c r="P42" s="95"/>
      <c r="Q42" s="99" t="s">
        <v>22</v>
      </c>
      <c r="R42" s="95"/>
      <c r="S42" s="106" t="s">
        <v>22</v>
      </c>
      <c r="T42" s="1242"/>
      <c r="U42" s="1243"/>
      <c r="V42" s="1244"/>
      <c r="W42" s="109" t="s">
        <v>22</v>
      </c>
      <c r="X42" s="103"/>
      <c r="Y42" s="1198"/>
      <c r="Z42" s="1198"/>
      <c r="AA42" s="1198"/>
      <c r="AB42" s="1198"/>
      <c r="AC42" s="1198"/>
      <c r="AD42" s="1199"/>
    </row>
    <row r="43" spans="2:30" hidden="1" outlineLevel="1" x14ac:dyDescent="0.25">
      <c r="B43" s="82">
        <v>10</v>
      </c>
      <c r="C43" s="79"/>
      <c r="D43" s="1211"/>
      <c r="E43" s="1212"/>
      <c r="F43" s="90"/>
      <c r="G43" s="93"/>
      <c r="H43" s="87"/>
      <c r="I43" s="84"/>
      <c r="J43" s="95"/>
      <c r="K43" s="106" t="s">
        <v>22</v>
      </c>
      <c r="L43" s="95"/>
      <c r="M43" s="106" t="s">
        <v>22</v>
      </c>
      <c r="N43" s="95"/>
      <c r="O43" s="106" t="s">
        <v>22</v>
      </c>
      <c r="P43" s="95"/>
      <c r="Q43" s="99" t="s">
        <v>22</v>
      </c>
      <c r="R43" s="95"/>
      <c r="S43" s="106" t="s">
        <v>22</v>
      </c>
      <c r="T43" s="1242"/>
      <c r="U43" s="1243"/>
      <c r="V43" s="1244"/>
      <c r="W43" s="109" t="s">
        <v>22</v>
      </c>
      <c r="X43" s="103"/>
      <c r="Y43" s="1198"/>
      <c r="Z43" s="1198"/>
      <c r="AA43" s="1198"/>
      <c r="AB43" s="1198"/>
      <c r="AC43" s="1198"/>
      <c r="AD43" s="1199"/>
    </row>
    <row r="44" spans="2:30" hidden="1" outlineLevel="1" x14ac:dyDescent="0.25">
      <c r="B44" s="82">
        <v>11</v>
      </c>
      <c r="C44" s="79"/>
      <c r="D44" s="1211"/>
      <c r="E44" s="1212"/>
      <c r="F44" s="90"/>
      <c r="G44" s="93"/>
      <c r="H44" s="87"/>
      <c r="I44" s="84"/>
      <c r="J44" s="95"/>
      <c r="K44" s="106" t="s">
        <v>22</v>
      </c>
      <c r="L44" s="95"/>
      <c r="M44" s="106" t="s">
        <v>22</v>
      </c>
      <c r="N44" s="95"/>
      <c r="O44" s="106" t="s">
        <v>22</v>
      </c>
      <c r="P44" s="95"/>
      <c r="Q44" s="99" t="s">
        <v>22</v>
      </c>
      <c r="R44" s="95"/>
      <c r="S44" s="106" t="s">
        <v>22</v>
      </c>
      <c r="T44" s="1242"/>
      <c r="U44" s="1243"/>
      <c r="V44" s="1244"/>
      <c r="W44" s="109" t="s">
        <v>22</v>
      </c>
      <c r="X44" s="103"/>
      <c r="Y44" s="1198"/>
      <c r="Z44" s="1198"/>
      <c r="AA44" s="1198"/>
      <c r="AB44" s="1198"/>
      <c r="AC44" s="1198"/>
      <c r="AD44" s="1199"/>
    </row>
    <row r="45" spans="2:30" hidden="1" outlineLevel="1" x14ac:dyDescent="0.25">
      <c r="B45" s="82">
        <v>12</v>
      </c>
      <c r="C45" s="79"/>
      <c r="D45" s="1211"/>
      <c r="E45" s="1212"/>
      <c r="F45" s="90"/>
      <c r="G45" s="93"/>
      <c r="H45" s="87"/>
      <c r="I45" s="84"/>
      <c r="J45" s="95"/>
      <c r="K45" s="106" t="s">
        <v>22</v>
      </c>
      <c r="L45" s="95"/>
      <c r="M45" s="106" t="s">
        <v>22</v>
      </c>
      <c r="N45" s="95"/>
      <c r="O45" s="106" t="s">
        <v>22</v>
      </c>
      <c r="P45" s="95"/>
      <c r="Q45" s="99" t="s">
        <v>22</v>
      </c>
      <c r="R45" s="95"/>
      <c r="S45" s="106" t="s">
        <v>22</v>
      </c>
      <c r="T45" s="1242"/>
      <c r="U45" s="1243"/>
      <c r="V45" s="1244"/>
      <c r="W45" s="109" t="s">
        <v>22</v>
      </c>
      <c r="X45" s="103"/>
      <c r="Y45" s="1198"/>
      <c r="Z45" s="1198"/>
      <c r="AA45" s="1198"/>
      <c r="AB45" s="1198"/>
      <c r="AC45" s="1198"/>
      <c r="AD45" s="1199"/>
    </row>
    <row r="46" spans="2:30" hidden="1" outlineLevel="1" x14ac:dyDescent="0.25">
      <c r="B46" s="82">
        <v>13</v>
      </c>
      <c r="C46" s="79"/>
      <c r="D46" s="1211"/>
      <c r="E46" s="1212"/>
      <c r="F46" s="90"/>
      <c r="G46" s="93"/>
      <c r="H46" s="87"/>
      <c r="I46" s="84"/>
      <c r="J46" s="95"/>
      <c r="K46" s="106" t="s">
        <v>22</v>
      </c>
      <c r="L46" s="95"/>
      <c r="M46" s="106" t="s">
        <v>22</v>
      </c>
      <c r="N46" s="95"/>
      <c r="O46" s="106" t="s">
        <v>22</v>
      </c>
      <c r="P46" s="95"/>
      <c r="Q46" s="99" t="s">
        <v>22</v>
      </c>
      <c r="R46" s="95"/>
      <c r="S46" s="106" t="s">
        <v>22</v>
      </c>
      <c r="T46" s="1242"/>
      <c r="U46" s="1243"/>
      <c r="V46" s="1244"/>
      <c r="W46" s="109" t="s">
        <v>22</v>
      </c>
      <c r="X46" s="103"/>
      <c r="Y46" s="1198"/>
      <c r="Z46" s="1198"/>
      <c r="AA46" s="1198"/>
      <c r="AB46" s="1198"/>
      <c r="AC46" s="1198"/>
      <c r="AD46" s="1199"/>
    </row>
    <row r="47" spans="2:30" hidden="1" outlineLevel="1" x14ac:dyDescent="0.25">
      <c r="B47" s="82">
        <v>14</v>
      </c>
      <c r="C47" s="79"/>
      <c r="D47" s="1211"/>
      <c r="E47" s="1212"/>
      <c r="F47" s="90"/>
      <c r="G47" s="93"/>
      <c r="H47" s="87"/>
      <c r="I47" s="84"/>
      <c r="J47" s="95"/>
      <c r="K47" s="106" t="s">
        <v>22</v>
      </c>
      <c r="L47" s="95"/>
      <c r="M47" s="106" t="s">
        <v>22</v>
      </c>
      <c r="N47" s="95"/>
      <c r="O47" s="106" t="s">
        <v>22</v>
      </c>
      <c r="P47" s="95"/>
      <c r="Q47" s="99" t="s">
        <v>22</v>
      </c>
      <c r="R47" s="95"/>
      <c r="S47" s="106" t="s">
        <v>22</v>
      </c>
      <c r="T47" s="1242"/>
      <c r="U47" s="1243"/>
      <c r="V47" s="1244"/>
      <c r="W47" s="109" t="s">
        <v>22</v>
      </c>
      <c r="X47" s="103"/>
      <c r="Y47" s="1198"/>
      <c r="Z47" s="1198"/>
      <c r="AA47" s="1198"/>
      <c r="AB47" s="1198"/>
      <c r="AC47" s="1198"/>
      <c r="AD47" s="1199"/>
    </row>
    <row r="48" spans="2:30" hidden="1" outlineLevel="1" x14ac:dyDescent="0.25">
      <c r="B48" s="82">
        <v>15</v>
      </c>
      <c r="C48" s="79"/>
      <c r="D48" s="1211"/>
      <c r="E48" s="1212"/>
      <c r="F48" s="90"/>
      <c r="G48" s="93"/>
      <c r="H48" s="87"/>
      <c r="I48" s="84"/>
      <c r="J48" s="95"/>
      <c r="K48" s="106" t="s">
        <v>22</v>
      </c>
      <c r="L48" s="95"/>
      <c r="M48" s="106" t="s">
        <v>22</v>
      </c>
      <c r="N48" s="95"/>
      <c r="O48" s="106" t="s">
        <v>22</v>
      </c>
      <c r="P48" s="95"/>
      <c r="Q48" s="99" t="s">
        <v>22</v>
      </c>
      <c r="R48" s="95"/>
      <c r="S48" s="106" t="s">
        <v>22</v>
      </c>
      <c r="T48" s="1242"/>
      <c r="U48" s="1243"/>
      <c r="V48" s="1244"/>
      <c r="W48" s="109" t="s">
        <v>22</v>
      </c>
      <c r="X48" s="103"/>
      <c r="Y48" s="1198"/>
      <c r="Z48" s="1198"/>
      <c r="AA48" s="1198"/>
      <c r="AB48" s="1198"/>
      <c r="AC48" s="1198"/>
      <c r="AD48" s="1199"/>
    </row>
    <row r="49" spans="2:30" hidden="1" outlineLevel="1" x14ac:dyDescent="0.25">
      <c r="B49" s="82">
        <v>16</v>
      </c>
      <c r="C49" s="79"/>
      <c r="D49" s="1211"/>
      <c r="E49" s="1212"/>
      <c r="F49" s="90"/>
      <c r="G49" s="93"/>
      <c r="H49" s="87"/>
      <c r="I49" s="84"/>
      <c r="J49" s="95"/>
      <c r="K49" s="106" t="s">
        <v>22</v>
      </c>
      <c r="L49" s="95"/>
      <c r="M49" s="106" t="s">
        <v>22</v>
      </c>
      <c r="N49" s="95"/>
      <c r="O49" s="106" t="s">
        <v>22</v>
      </c>
      <c r="P49" s="95"/>
      <c r="Q49" s="99" t="s">
        <v>22</v>
      </c>
      <c r="R49" s="95"/>
      <c r="S49" s="106" t="s">
        <v>22</v>
      </c>
      <c r="T49" s="1242"/>
      <c r="U49" s="1243"/>
      <c r="V49" s="1244"/>
      <c r="W49" s="109" t="s">
        <v>22</v>
      </c>
      <c r="X49" s="103"/>
      <c r="Y49" s="1198"/>
      <c r="Z49" s="1198"/>
      <c r="AA49" s="1198"/>
      <c r="AB49" s="1198"/>
      <c r="AC49" s="1198"/>
      <c r="AD49" s="1199"/>
    </row>
    <row r="50" spans="2:30" hidden="1" outlineLevel="1" x14ac:dyDescent="0.25">
      <c r="B50" s="82">
        <v>17</v>
      </c>
      <c r="C50" s="79"/>
      <c r="D50" s="1211"/>
      <c r="E50" s="1212"/>
      <c r="F50" s="90"/>
      <c r="G50" s="93"/>
      <c r="H50" s="87"/>
      <c r="I50" s="84"/>
      <c r="J50" s="95"/>
      <c r="K50" s="106" t="s">
        <v>22</v>
      </c>
      <c r="L50" s="95"/>
      <c r="M50" s="106" t="s">
        <v>22</v>
      </c>
      <c r="N50" s="95"/>
      <c r="O50" s="106" t="s">
        <v>22</v>
      </c>
      <c r="P50" s="95"/>
      <c r="Q50" s="99" t="s">
        <v>22</v>
      </c>
      <c r="R50" s="95"/>
      <c r="S50" s="106" t="s">
        <v>22</v>
      </c>
      <c r="T50" s="1242"/>
      <c r="U50" s="1243"/>
      <c r="V50" s="1244"/>
      <c r="W50" s="109" t="s">
        <v>22</v>
      </c>
      <c r="X50" s="103"/>
      <c r="Y50" s="1198"/>
      <c r="Z50" s="1198"/>
      <c r="AA50" s="1198"/>
      <c r="AB50" s="1198"/>
      <c r="AC50" s="1198"/>
      <c r="AD50" s="1199"/>
    </row>
    <row r="51" spans="2:30" hidden="1" outlineLevel="1" x14ac:dyDescent="0.25">
      <c r="B51" s="82">
        <v>18</v>
      </c>
      <c r="C51" s="79"/>
      <c r="D51" s="1211"/>
      <c r="E51" s="1212"/>
      <c r="F51" s="90"/>
      <c r="G51" s="93"/>
      <c r="H51" s="87"/>
      <c r="I51" s="84"/>
      <c r="J51" s="95"/>
      <c r="K51" s="106" t="s">
        <v>22</v>
      </c>
      <c r="L51" s="95"/>
      <c r="M51" s="106" t="s">
        <v>22</v>
      </c>
      <c r="N51" s="95"/>
      <c r="O51" s="106" t="s">
        <v>22</v>
      </c>
      <c r="P51" s="95"/>
      <c r="Q51" s="99" t="s">
        <v>22</v>
      </c>
      <c r="R51" s="95"/>
      <c r="S51" s="106" t="s">
        <v>22</v>
      </c>
      <c r="T51" s="1242"/>
      <c r="U51" s="1243"/>
      <c r="V51" s="1244"/>
      <c r="W51" s="109" t="s">
        <v>22</v>
      </c>
      <c r="X51" s="103"/>
      <c r="Y51" s="1198"/>
      <c r="Z51" s="1198"/>
      <c r="AA51" s="1198"/>
      <c r="AB51" s="1198"/>
      <c r="AC51" s="1198"/>
      <c r="AD51" s="1199"/>
    </row>
    <row r="52" spans="2:30" hidden="1" outlineLevel="1" x14ac:dyDescent="0.25">
      <c r="B52" s="82">
        <v>19</v>
      </c>
      <c r="C52" s="79"/>
      <c r="D52" s="1211"/>
      <c r="E52" s="1212"/>
      <c r="F52" s="90"/>
      <c r="G52" s="93"/>
      <c r="H52" s="87"/>
      <c r="I52" s="84"/>
      <c r="J52" s="95"/>
      <c r="K52" s="106" t="s">
        <v>22</v>
      </c>
      <c r="L52" s="95"/>
      <c r="M52" s="106" t="s">
        <v>22</v>
      </c>
      <c r="N52" s="95"/>
      <c r="O52" s="106" t="s">
        <v>22</v>
      </c>
      <c r="P52" s="95"/>
      <c r="Q52" s="99" t="s">
        <v>22</v>
      </c>
      <c r="R52" s="95"/>
      <c r="S52" s="106" t="s">
        <v>22</v>
      </c>
      <c r="T52" s="1242"/>
      <c r="U52" s="1243"/>
      <c r="V52" s="1244"/>
      <c r="W52" s="109" t="s">
        <v>22</v>
      </c>
      <c r="X52" s="103"/>
      <c r="Y52" s="1198"/>
      <c r="Z52" s="1198"/>
      <c r="AA52" s="1198"/>
      <c r="AB52" s="1198"/>
      <c r="AC52" s="1198"/>
      <c r="AD52" s="1199"/>
    </row>
    <row r="53" spans="2:30" ht="13.8" hidden="1" outlineLevel="1" thickBot="1" x14ac:dyDescent="0.3">
      <c r="B53" s="784">
        <v>20</v>
      </c>
      <c r="C53" s="785"/>
      <c r="D53" s="1252"/>
      <c r="E53" s="1253"/>
      <c r="F53" s="91"/>
      <c r="G53" s="94"/>
      <c r="H53" s="88"/>
      <c r="I53" s="786"/>
      <c r="J53" s="96"/>
      <c r="K53" s="107" t="s">
        <v>22</v>
      </c>
      <c r="L53" s="96"/>
      <c r="M53" s="107" t="s">
        <v>22</v>
      </c>
      <c r="N53" s="96"/>
      <c r="O53" s="107" t="s">
        <v>22</v>
      </c>
      <c r="P53" s="96"/>
      <c r="Q53" s="100" t="s">
        <v>22</v>
      </c>
      <c r="R53" s="96"/>
      <c r="S53" s="107" t="s">
        <v>22</v>
      </c>
      <c r="T53" s="1245"/>
      <c r="U53" s="1246"/>
      <c r="V53" s="1247"/>
      <c r="W53" s="110" t="s">
        <v>22</v>
      </c>
      <c r="X53" s="104"/>
      <c r="Y53" s="1312"/>
      <c r="Z53" s="1312"/>
      <c r="AA53" s="1312"/>
      <c r="AB53" s="1312"/>
      <c r="AC53" s="1312"/>
      <c r="AD53" s="1313"/>
    </row>
    <row r="54" spans="2:30" collapsed="1" x14ac:dyDescent="0.25"/>
  </sheetData>
  <mergeCells count="124">
    <mergeCell ref="J16:N16"/>
    <mergeCell ref="J17:N17"/>
    <mergeCell ref="J18:N18"/>
    <mergeCell ref="G15:I15"/>
    <mergeCell ref="G16:I16"/>
    <mergeCell ref="G17:I17"/>
    <mergeCell ref="G18:I18"/>
    <mergeCell ref="G9:I9"/>
    <mergeCell ref="G10:I10"/>
    <mergeCell ref="G11:I11"/>
    <mergeCell ref="G12:I12"/>
    <mergeCell ref="G13:I13"/>
    <mergeCell ref="B30:D30"/>
    <mergeCell ref="E30:I30"/>
    <mergeCell ref="J30:M30"/>
    <mergeCell ref="N30:V30"/>
    <mergeCell ref="W30:AD30"/>
    <mergeCell ref="B26:AD27"/>
    <mergeCell ref="B28:D28"/>
    <mergeCell ref="E28:I28"/>
    <mergeCell ref="J28:K28"/>
    <mergeCell ref="L28:V28"/>
    <mergeCell ref="W28:X29"/>
    <mergeCell ref="Y28:AD29"/>
    <mergeCell ref="B29:D29"/>
    <mergeCell ref="E29:I29"/>
    <mergeCell ref="K29:V29"/>
    <mergeCell ref="Y31:AD32"/>
    <mergeCell ref="B32:I32"/>
    <mergeCell ref="J32:V32"/>
    <mergeCell ref="D33:E33"/>
    <mergeCell ref="J33:S33"/>
    <mergeCell ref="T33:V33"/>
    <mergeCell ref="W33:X33"/>
    <mergeCell ref="Y33:AD33"/>
    <mergeCell ref="B31:E31"/>
    <mergeCell ref="F31:I31"/>
    <mergeCell ref="J31:O31"/>
    <mergeCell ref="P31:V31"/>
    <mergeCell ref="W31:X31"/>
    <mergeCell ref="D36:E36"/>
    <mergeCell ref="T36:V36"/>
    <mergeCell ref="Y36:AD36"/>
    <mergeCell ref="D37:E37"/>
    <mergeCell ref="T37:V37"/>
    <mergeCell ref="Y37:AD37"/>
    <mergeCell ref="D34:E34"/>
    <mergeCell ref="T34:V34"/>
    <mergeCell ref="Y34:AD34"/>
    <mergeCell ref="D35:E35"/>
    <mergeCell ref="T35:V35"/>
    <mergeCell ref="Y35:AD35"/>
    <mergeCell ref="D40:E40"/>
    <mergeCell ref="T40:V40"/>
    <mergeCell ref="Y40:AD40"/>
    <mergeCell ref="D41:E41"/>
    <mergeCell ref="T41:V41"/>
    <mergeCell ref="Y41:AD41"/>
    <mergeCell ref="D38:E38"/>
    <mergeCell ref="T38:V38"/>
    <mergeCell ref="Y38:AD38"/>
    <mergeCell ref="D39:E39"/>
    <mergeCell ref="T39:V39"/>
    <mergeCell ref="Y39:AD39"/>
    <mergeCell ref="D44:E44"/>
    <mergeCell ref="T44:V44"/>
    <mergeCell ref="Y44:AD44"/>
    <mergeCell ref="D45:E45"/>
    <mergeCell ref="T45:V45"/>
    <mergeCell ref="Y45:AD45"/>
    <mergeCell ref="D42:E42"/>
    <mergeCell ref="T42:V42"/>
    <mergeCell ref="Y42:AD42"/>
    <mergeCell ref="D43:E43"/>
    <mergeCell ref="T43:V43"/>
    <mergeCell ref="Y43:AD43"/>
    <mergeCell ref="D48:E48"/>
    <mergeCell ref="T48:V48"/>
    <mergeCell ref="Y48:AD48"/>
    <mergeCell ref="D49:E49"/>
    <mergeCell ref="T49:V49"/>
    <mergeCell ref="Y49:AD49"/>
    <mergeCell ref="D46:E46"/>
    <mergeCell ref="T46:V46"/>
    <mergeCell ref="Y46:AD46"/>
    <mergeCell ref="D47:E47"/>
    <mergeCell ref="T47:V47"/>
    <mergeCell ref="Y47:AD47"/>
    <mergeCell ref="D52:E52"/>
    <mergeCell ref="T52:V52"/>
    <mergeCell ref="Y52:AD52"/>
    <mergeCell ref="D53:E53"/>
    <mergeCell ref="T53:V53"/>
    <mergeCell ref="Y53:AD53"/>
    <mergeCell ref="D50:E50"/>
    <mergeCell ref="T50:V50"/>
    <mergeCell ref="Y50:AD50"/>
    <mergeCell ref="D51:E51"/>
    <mergeCell ref="T51:V51"/>
    <mergeCell ref="Y51:AD51"/>
    <mergeCell ref="C24:M24"/>
    <mergeCell ref="G6:I6"/>
    <mergeCell ref="G7:I7"/>
    <mergeCell ref="A1:N2"/>
    <mergeCell ref="G5:N5"/>
    <mergeCell ref="J6:N6"/>
    <mergeCell ref="J7:N7"/>
    <mergeCell ref="J8:N8"/>
    <mergeCell ref="J9:N9"/>
    <mergeCell ref="J10:N10"/>
    <mergeCell ref="J11:N11"/>
    <mergeCell ref="J12:N12"/>
    <mergeCell ref="J13:N13"/>
    <mergeCell ref="J14:N14"/>
    <mergeCell ref="J15:N15"/>
    <mergeCell ref="J19:N19"/>
    <mergeCell ref="J20:N20"/>
    <mergeCell ref="J21:N21"/>
    <mergeCell ref="G19:I19"/>
    <mergeCell ref="G14:I14"/>
    <mergeCell ref="G8:I8"/>
    <mergeCell ref="C5:F5"/>
    <mergeCell ref="G20:I20"/>
    <mergeCell ref="G21:I21"/>
  </mergeCells>
  <conditionalFormatting sqref="W34:W53">
    <cfRule type="containsText" dxfId="191" priority="1" operator="containsText" text="Req'd">
      <formula>NOT(ISERROR(SEARCH("Req'd",W34)))</formula>
    </cfRule>
  </conditionalFormatting>
  <conditionalFormatting sqref="F34:F53">
    <cfRule type="containsText" dxfId="190" priority="4" operator="containsText" text="Significant">
      <formula>NOT(ISERROR(SEARCH("Significant",F34)))</formula>
    </cfRule>
    <cfRule type="containsText" dxfId="189" priority="5" operator="containsText" text="Critical">
      <formula>NOT(ISERROR(SEARCH("Critical",F34)))</formula>
    </cfRule>
  </conditionalFormatting>
  <conditionalFormatting sqref="K34:K53 M34:M53 O34:O53 Q34:Q53 S34:S53">
    <cfRule type="containsText" dxfId="188" priority="2" operator="containsText" text="X">
      <formula>NOT(ISERROR(SEARCH("X",K34)))</formula>
    </cfRule>
    <cfRule type="containsText" dxfId="187" priority="3" operator="containsText" text="ok">
      <formula>NOT(ISERROR(SEARCH("ok",K34)))</formula>
    </cfRule>
  </conditionalFormatting>
  <dataValidations count="1">
    <dataValidation type="list" allowBlank="1" showInputMessage="1" showErrorMessage="1" sqref="G22 F11:F13 F8 F15:F21" xr:uid="{97F74C8C-14C5-4284-BC79-817EA3575786}">
      <formula1>"Yes, No"</formula1>
    </dataValidation>
  </dataValidations>
  <pageMargins left="0.25" right="0.25" top="0.75" bottom="0.75" header="0.3" footer="0.3"/>
  <pageSetup scale="55"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4">
    <tabColor theme="1" tint="0.34998626667073579"/>
    <pageSetUpPr fitToPage="1"/>
  </sheetPr>
  <dimension ref="A1:AD51"/>
  <sheetViews>
    <sheetView showGridLines="0" zoomScale="85" zoomScaleNormal="85" workbookViewId="0">
      <pane ySplit="8" topLeftCell="A9" activePane="bottomLeft" state="frozen"/>
      <selection activeCell="M19" sqref="M19"/>
      <selection pane="bottomLeft" activeCell="C11" sqref="C11:D11"/>
    </sheetView>
  </sheetViews>
  <sheetFormatPr defaultColWidth="9.109375" defaultRowHeight="13.2" x14ac:dyDescent="0.25"/>
  <cols>
    <col min="1" max="1" width="4.6640625" style="4" customWidth="1"/>
    <col min="2" max="2" width="7.5546875" style="4" customWidth="1"/>
    <col min="3" max="3" width="6.6640625" style="4" customWidth="1"/>
    <col min="4" max="4" width="22.6640625" style="4" customWidth="1"/>
    <col min="5" max="5" width="7.88671875" style="4" customWidth="1"/>
    <col min="6" max="6" width="6.6640625" style="4" customWidth="1"/>
    <col min="7" max="9" width="10.6640625" style="4" customWidth="1"/>
    <col min="10" max="10" width="3.44140625" style="4" customWidth="1"/>
    <col min="11" max="11" width="10.6640625" style="4" customWidth="1"/>
    <col min="12" max="12" width="3.44140625" style="4" customWidth="1"/>
    <col min="13" max="13" width="10.6640625" style="4" customWidth="1"/>
    <col min="14" max="14" width="3.44140625" style="4" customWidth="1"/>
    <col min="15" max="15" width="10.6640625" style="4" customWidth="1"/>
    <col min="16" max="16" width="3.44140625" style="4" customWidth="1"/>
    <col min="17" max="17" width="10.6640625" style="4" customWidth="1"/>
    <col min="18" max="18" width="3.44140625" style="4" customWidth="1"/>
    <col min="19" max="21" width="6.5546875" style="4" customWidth="1"/>
    <col min="22" max="22" width="4.44140625" style="4" customWidth="1"/>
    <col min="23" max="23" width="13.44140625" style="4" customWidth="1"/>
    <col min="24" max="16384" width="9.109375" style="4"/>
  </cols>
  <sheetData>
    <row r="1" spans="1:30" ht="20.100000000000001" customHeight="1" x14ac:dyDescent="0.25">
      <c r="A1" s="1273" t="s">
        <v>445</v>
      </c>
      <c r="B1" s="1274"/>
      <c r="C1" s="1274"/>
      <c r="D1" s="1274"/>
      <c r="E1" s="1274"/>
      <c r="F1" s="1274"/>
      <c r="G1" s="1274"/>
      <c r="H1" s="1274"/>
      <c r="I1" s="1274"/>
      <c r="J1" s="1274"/>
      <c r="K1" s="1274"/>
      <c r="L1" s="1274"/>
      <c r="M1" s="1274"/>
      <c r="N1" s="1274"/>
      <c r="O1" s="1274"/>
      <c r="P1" s="1274"/>
      <c r="Q1" s="1274"/>
      <c r="R1" s="1274"/>
      <c r="S1" s="1274"/>
      <c r="T1" s="1274"/>
      <c r="U1" s="1274"/>
      <c r="V1" s="1274"/>
      <c r="W1" s="1274"/>
      <c r="X1" s="1274"/>
      <c r="Y1" s="1274"/>
      <c r="Z1" s="1274"/>
      <c r="AA1" s="1274"/>
      <c r="AB1" s="1274"/>
      <c r="AC1" s="1274"/>
      <c r="AD1" s="1275"/>
    </row>
    <row r="2" spans="1:30" ht="20.100000000000001" customHeight="1" thickBot="1" x14ac:dyDescent="0.3">
      <c r="A2" s="1276"/>
      <c r="B2" s="1277"/>
      <c r="C2" s="1277"/>
      <c r="D2" s="1277"/>
      <c r="E2" s="1277"/>
      <c r="F2" s="1277"/>
      <c r="G2" s="1277"/>
      <c r="H2" s="1277"/>
      <c r="I2" s="1277"/>
      <c r="J2" s="1277"/>
      <c r="K2" s="1277"/>
      <c r="L2" s="1277"/>
      <c r="M2" s="1277"/>
      <c r="N2" s="1277"/>
      <c r="O2" s="1277"/>
      <c r="P2" s="1277"/>
      <c r="Q2" s="1277"/>
      <c r="R2" s="1277"/>
      <c r="S2" s="1277"/>
      <c r="T2" s="1277"/>
      <c r="U2" s="1277"/>
      <c r="V2" s="1277"/>
      <c r="W2" s="1277"/>
      <c r="X2" s="1277"/>
      <c r="Y2" s="1277"/>
      <c r="Z2" s="1277"/>
      <c r="AA2" s="1277"/>
      <c r="AB2" s="1277"/>
      <c r="AC2" s="1277"/>
      <c r="AD2" s="1278"/>
    </row>
    <row r="3" spans="1:30" ht="15" customHeight="1" thickBot="1" x14ac:dyDescent="0.3">
      <c r="A3" s="1229" t="s">
        <v>435</v>
      </c>
      <c r="B3" s="1230"/>
      <c r="C3" s="1230"/>
      <c r="D3" s="1269">
        <f>'Title Page'!D18</f>
        <v>0</v>
      </c>
      <c r="E3" s="1269"/>
      <c r="F3" s="1269"/>
      <c r="G3" s="1269"/>
      <c r="H3" s="1270"/>
      <c r="I3" s="1229" t="s">
        <v>386</v>
      </c>
      <c r="J3" s="1230"/>
      <c r="K3" s="1269">
        <f>'Title Page'!D5</f>
        <v>0</v>
      </c>
      <c r="L3" s="1269"/>
      <c r="M3" s="1269"/>
      <c r="N3" s="1269"/>
      <c r="O3" s="1269"/>
      <c r="P3" s="1269"/>
      <c r="Q3" s="1269"/>
      <c r="R3" s="1269"/>
      <c r="S3" s="1269"/>
      <c r="T3" s="1269"/>
      <c r="U3" s="1270"/>
      <c r="V3" s="1336" t="s">
        <v>436</v>
      </c>
      <c r="W3" s="1337"/>
      <c r="X3" s="1257"/>
      <c r="Y3" s="1257"/>
      <c r="Z3" s="1257"/>
      <c r="AA3" s="1257"/>
      <c r="AB3" s="1257"/>
      <c r="AC3" s="1257"/>
      <c r="AD3" s="1258"/>
    </row>
    <row r="4" spans="1:30" ht="15" customHeight="1" thickBot="1" x14ac:dyDescent="0.3">
      <c r="A4" s="1231" t="s">
        <v>388</v>
      </c>
      <c r="B4" s="1232"/>
      <c r="C4" s="1232"/>
      <c r="D4" s="1267">
        <f>'Title Page'!D19</f>
        <v>0</v>
      </c>
      <c r="E4" s="1267"/>
      <c r="F4" s="1267"/>
      <c r="G4" s="1267"/>
      <c r="H4" s="1268"/>
      <c r="I4" s="827" t="s">
        <v>389</v>
      </c>
      <c r="J4" s="1267">
        <f>'Title Page'!D4</f>
        <v>0</v>
      </c>
      <c r="K4" s="1267"/>
      <c r="L4" s="1267"/>
      <c r="M4" s="1267"/>
      <c r="N4" s="1267"/>
      <c r="O4" s="1267"/>
      <c r="P4" s="1267"/>
      <c r="Q4" s="1267"/>
      <c r="R4" s="1267"/>
      <c r="S4" s="1267"/>
      <c r="T4" s="1267"/>
      <c r="U4" s="1268"/>
      <c r="V4" s="1338"/>
      <c r="W4" s="1339"/>
      <c r="X4" s="1259"/>
      <c r="Y4" s="1259"/>
      <c r="Z4" s="1259"/>
      <c r="AA4" s="1259"/>
      <c r="AB4" s="1259"/>
      <c r="AC4" s="1259"/>
      <c r="AD4" s="1260"/>
    </row>
    <row r="5" spans="1:30" ht="15" customHeight="1" thickBot="1" x14ac:dyDescent="0.3">
      <c r="A5" s="1323" t="s">
        <v>437</v>
      </c>
      <c r="B5" s="1324"/>
      <c r="C5" s="1324"/>
      <c r="D5" s="1325"/>
      <c r="E5" s="1325"/>
      <c r="F5" s="1325"/>
      <c r="G5" s="1325"/>
      <c r="H5" s="1326"/>
      <c r="I5" s="1265" t="s">
        <v>391</v>
      </c>
      <c r="J5" s="1266"/>
      <c r="K5" s="1266"/>
      <c r="L5" s="1266"/>
      <c r="M5" s="1267">
        <f>'Title Page'!D7</f>
        <v>0</v>
      </c>
      <c r="N5" s="1267"/>
      <c r="O5" s="1267"/>
      <c r="P5" s="1267"/>
      <c r="Q5" s="1267"/>
      <c r="R5" s="1267"/>
      <c r="S5" s="1267"/>
      <c r="T5" s="1267"/>
      <c r="U5" s="1268"/>
      <c r="V5" s="1327"/>
      <c r="W5" s="1328"/>
      <c r="X5" s="1328"/>
      <c r="Y5" s="1328"/>
      <c r="Z5" s="1328"/>
      <c r="AA5" s="1328"/>
      <c r="AB5" s="1328"/>
      <c r="AC5" s="1328"/>
      <c r="AD5" s="1329"/>
    </row>
    <row r="6" spans="1:30" ht="15" customHeight="1" thickBot="1" x14ac:dyDescent="0.3">
      <c r="A6" s="1321" t="s">
        <v>438</v>
      </c>
      <c r="B6" s="1322"/>
      <c r="C6" s="1322"/>
      <c r="D6" s="1322"/>
      <c r="E6" s="1221"/>
      <c r="F6" s="1221"/>
      <c r="G6" s="1221"/>
      <c r="H6" s="1222"/>
      <c r="I6" s="1231" t="s">
        <v>394</v>
      </c>
      <c r="J6" s="1232"/>
      <c r="K6" s="1232"/>
      <c r="L6" s="1232"/>
      <c r="M6" s="1232"/>
      <c r="N6" s="1232"/>
      <c r="O6" s="1271"/>
      <c r="P6" s="1271"/>
      <c r="Q6" s="1271"/>
      <c r="R6" s="1271"/>
      <c r="S6" s="1271"/>
      <c r="T6" s="1271"/>
      <c r="U6" s="1272"/>
      <c r="V6" s="1234" t="s">
        <v>395</v>
      </c>
      <c r="W6" s="1233"/>
      <c r="X6" s="1261"/>
      <c r="Y6" s="1261"/>
      <c r="Z6" s="1261"/>
      <c r="AA6" s="1261"/>
      <c r="AB6" s="1261"/>
      <c r="AC6" s="1261"/>
      <c r="AD6" s="1262"/>
    </row>
    <row r="7" spans="1:30" ht="15" customHeight="1" thickBot="1" x14ac:dyDescent="0.3">
      <c r="A7" s="1314" t="s">
        <v>439</v>
      </c>
      <c r="B7" s="1315"/>
      <c r="C7" s="1315"/>
      <c r="D7" s="1315"/>
      <c r="E7" s="1315"/>
      <c r="F7" s="1315"/>
      <c r="G7" s="1315"/>
      <c r="H7" s="1316"/>
      <c r="I7" s="1226"/>
      <c r="J7" s="1227"/>
      <c r="K7" s="1227"/>
      <c r="L7" s="1227"/>
      <c r="M7" s="1227"/>
      <c r="N7" s="1227"/>
      <c r="O7" s="1227"/>
      <c r="P7" s="1227"/>
      <c r="Q7" s="1227"/>
      <c r="R7" s="1227"/>
      <c r="S7" s="1227"/>
      <c r="T7" s="1227"/>
      <c r="U7" s="1228"/>
      <c r="V7" s="170"/>
      <c r="W7" s="171"/>
      <c r="X7" s="1263"/>
      <c r="Y7" s="1263"/>
      <c r="Z7" s="1263"/>
      <c r="AA7" s="1263"/>
      <c r="AB7" s="1263"/>
      <c r="AC7" s="1263"/>
      <c r="AD7" s="1264"/>
    </row>
    <row r="8" spans="1:30" ht="39.75" customHeight="1" thickBot="1" x14ac:dyDescent="0.3">
      <c r="A8" s="781" t="s">
        <v>396</v>
      </c>
      <c r="B8" s="835" t="s">
        <v>397</v>
      </c>
      <c r="C8" s="1279" t="s">
        <v>446</v>
      </c>
      <c r="D8" s="1280"/>
      <c r="E8" s="835" t="s">
        <v>399</v>
      </c>
      <c r="F8" s="782" t="s">
        <v>400</v>
      </c>
      <c r="G8" s="783" t="s">
        <v>401</v>
      </c>
      <c r="H8" s="783" t="s">
        <v>402</v>
      </c>
      <c r="I8" s="1281" t="s">
        <v>447</v>
      </c>
      <c r="J8" s="1282"/>
      <c r="K8" s="1282"/>
      <c r="L8" s="1282"/>
      <c r="M8" s="1282"/>
      <c r="N8" s="1282"/>
      <c r="O8" s="1282"/>
      <c r="P8" s="1282"/>
      <c r="Q8" s="1282"/>
      <c r="R8" s="1283"/>
      <c r="S8" s="1281" t="s">
        <v>404</v>
      </c>
      <c r="T8" s="1282"/>
      <c r="U8" s="1283"/>
      <c r="V8" s="1284" t="s">
        <v>405</v>
      </c>
      <c r="W8" s="1285"/>
      <c r="X8" s="1286"/>
      <c r="Y8" s="1287" t="s">
        <v>7</v>
      </c>
      <c r="Z8" s="1287"/>
      <c r="AA8" s="1287"/>
      <c r="AB8" s="1287"/>
      <c r="AC8" s="1287"/>
      <c r="AD8" s="1288"/>
    </row>
    <row r="9" spans="1:30" s="44" customFormat="1" ht="14.7" customHeight="1" x14ac:dyDescent="0.25">
      <c r="A9" s="82">
        <v>1</v>
      </c>
      <c r="B9" s="81"/>
      <c r="C9" s="1209"/>
      <c r="D9" s="1210"/>
      <c r="E9" s="89"/>
      <c r="F9" s="92"/>
      <c r="G9" s="85"/>
      <c r="H9" s="86"/>
      <c r="I9" s="97"/>
      <c r="J9" s="105" t="str">
        <f>IF(OR(AND(G9="",H9="",I9=""),AND(G9=0,H9=0,I9=0)),"",IF(I9="","?",IF(I9&gt;0,IF($F9=Lists!$C$5,IF(+$H9&lt;=I9,IF(I9&lt;=$G9,"ok","X"),"X"),IF(OR($F9=Lists!$C$3,$F9=Lists!$C$4),IF(OR(AND(I9&gt;=$H9,$G9=0),AND($H9=0,I9&lt;=$G9)),"ok","X")," ")),"")))</f>
        <v/>
      </c>
      <c r="K9" s="97"/>
      <c r="L9" s="105" t="str">
        <f>IF(OR(AND(G9="",H9="",K9=""),AND(G9=0,H9=0,K9=0)),"",IF(K9="","?",IF(K9&gt;0,IF($F9=Lists!$C$5,IF(+$H9&lt;=K9,IF(K9&lt;=$G9,"ok","X"),"X"),IF(OR($F9=Lists!$C$3,$F9=Lists!$C$4),IF(OR(AND(K9&gt;=$H9,$G9=0),AND($H9=0,K9&lt;=$G9)),"ok","X")," ")),"")))</f>
        <v/>
      </c>
      <c r="M9" s="97"/>
      <c r="N9" s="105" t="str">
        <f>IF(OR(AND(G9="",H9="",M9=""),AND(G9=0,H9=0,M9=0)),"",IF(M9="","?",IF(M9&gt;0,IF($F9=Lists!$C$5,IF(+$H9&lt;=M9,IF(M9&lt;=$G9,"ok","X"),"X"),IF(OR($F9=Lists!$C$3,$F9=Lists!$C$4),IF(OR(AND(M9&gt;=$H9,$G9=0),AND($H9=0,M9&lt;=$G9)),"ok","X")," ")),"")))</f>
        <v/>
      </c>
      <c r="O9" s="97"/>
      <c r="P9" s="98" t="str">
        <f>IF(OR(AND(G9="",H9="",O9=""),AND(G9=0,H9=0,O9=0)),"",IF(O9="","?",IF(O9&gt;0,IF($F9=Lists!$C$5,IF(+$H9&lt;=O9,IF(O9&lt;=$G9,"ok","X"),"X"),IF(OR($F9=Lists!$C$3,$F9=Lists!$C$4),IF(OR(AND(O9&gt;=$H9,$G9=0),AND($H9=0,O9&lt;=$G9)),"ok","X")," ")),"")))</f>
        <v/>
      </c>
      <c r="Q9" s="97"/>
      <c r="R9" s="105" t="str">
        <f>IF(OR(AND(G9="",H9="",Q9=""),AND(G9=0,H9=0,Q9=0)),"",IF(Q9="","?",IF(Q9&gt;0,IF($F9=Lists!$C$5,IF(+$H9&lt;=Q9,IF(Q9&lt;=$G9,"ok","X"),"X"),IF(OR($F9=Lists!$C$3,$F9=Lists!$C$4),IF(OR(AND(Q9&gt;=$H9,$G9=0),AND($H9=0,Q9&lt;=$G9)),"ok","X")," ")),"")))</f>
        <v/>
      </c>
      <c r="S9" s="1249"/>
      <c r="T9" s="1250"/>
      <c r="U9" s="1251"/>
      <c r="V9" s="108" t="str">
        <f>IF(OR(I9="FAIL",K9="FAIL",M9="FAIL",O9="FAIL",Q9="FAIL",I9="Fail",K9="Fail",M9="Fail",O9="Fail",Q9="Fail",J9="X",L9="X",N9="X",P9="X",R9="X"),"Req'd","")</f>
        <v/>
      </c>
      <c r="W9" s="102"/>
      <c r="X9" s="839"/>
      <c r="Y9" s="1198"/>
      <c r="Z9" s="1198"/>
      <c r="AA9" s="1198"/>
      <c r="AB9" s="1198"/>
      <c r="AC9" s="1198"/>
      <c r="AD9" s="1199"/>
    </row>
    <row r="10" spans="1:30" s="44" customFormat="1" ht="14.7" customHeight="1" x14ac:dyDescent="0.25">
      <c r="A10" s="82">
        <v>2</v>
      </c>
      <c r="B10" s="79"/>
      <c r="C10" s="1211"/>
      <c r="D10" s="1212"/>
      <c r="E10" s="90"/>
      <c r="F10" s="93"/>
      <c r="G10" s="87"/>
      <c r="H10" s="84"/>
      <c r="I10" s="95"/>
      <c r="J10" s="106" t="str">
        <f>IF(OR(AND(G10="",H10="",I10=""),AND(G10=0,H10=0,I10=0)),"",IF(I10="","?",IF(I10&gt;0,IF($F10=Lists!$C$5,IF(+$H10&lt;=I10,IF(I10&lt;=$G10,"ok","X"),"X"),IF(OR($F10=Lists!$C$3,$F10=Lists!$C$4),IF(OR(AND(I10&gt;=$H10,$G10=0),AND($H10=0,I10&lt;=$G10)),"ok","X")," ")),"")))</f>
        <v/>
      </c>
      <c r="K10" s="95"/>
      <c r="L10" s="106" t="str">
        <f>IF(OR(AND(G10="",H10="",K10=""),AND(G10=0,H10=0,K10=0)),"",IF(K10="","?",IF(K10&gt;0,IF($F10=Lists!$C$5,IF(+$H10&lt;=K10,IF(K10&lt;=$G10,"ok","X"),"X"),IF(OR($F10=Lists!$C$3,$F10=Lists!$C$4),IF(OR(AND(K10&gt;=$H10,$G10=0),AND($H10=0,K10&lt;=$G10)),"ok","X")," ")),"")))</f>
        <v/>
      </c>
      <c r="M10" s="95"/>
      <c r="N10" s="106" t="str">
        <f>IF(OR(AND(G10="",H10="",M10=""),AND(G10=0,H10=0,M10=0)),"",IF(M10="","?",IF(M10&gt;0,IF($F10=Lists!$C$5,IF(+$H10&lt;=M10,IF(M10&lt;=$G10,"ok","X"),"X"),IF(OR($F10=Lists!$C$3,$F10=Lists!$C$4),IF(OR(AND(M10&gt;=$H10,$G10=0),AND($H10=0,M10&lt;=$G10)),"ok","X")," ")),"")))</f>
        <v/>
      </c>
      <c r="O10" s="95"/>
      <c r="P10" s="99" t="str">
        <f>IF(OR(AND(G10="",H10="",O10=""),AND(G10=0,H10=0,O10=0)),"",IF(O10="","?",IF(O10&gt;0,IF($F10=Lists!$C$5,IF(+$H10&lt;=O10,IF(O10&lt;=$G10,"ok","X"),"X"),IF(OR($F10=Lists!$C$3,$F10=Lists!$C$4),IF(OR(AND(O10&gt;=$H10,$G10=0),AND($H10=0,O10&lt;=$G10)),"ok","X")," ")),"")))</f>
        <v/>
      </c>
      <c r="Q10" s="95"/>
      <c r="R10" s="106" t="str">
        <f>IF(OR(AND(G10="",H10="",Q10=""),AND(G10=0,H10=0,Q10=0)),"",IF(Q10="","?",IF(Q10&gt;0,IF($F10=Lists!$C$5,IF(+$H10&lt;=Q10,IF(Q10&lt;=$G10,"ok","X"),"X"),IF(OR($F10=Lists!$C$3,$F10=Lists!$C$4),IF(OR(AND(Q10&gt;=$H10,$G10=0),AND($H10=0,Q10&lt;=$G10)),"ok","X")," ")),"")))</f>
        <v/>
      </c>
      <c r="S10" s="1242"/>
      <c r="T10" s="1243"/>
      <c r="U10" s="1244"/>
      <c r="V10" s="109" t="str">
        <f t="shared" ref="V10:V46" si="0">IF(OR(I10="FAIL",K10="FAIL",M10="FAIL",O10="FAIL",Q10="FAIL",I10="Fail",K10="Fail",M10="Fail",O10="Fail",Q10="Fail",J10="X",L10="X",N10="X",P10="X",R10="X"),"Req'd","")</f>
        <v/>
      </c>
      <c r="W10" s="103"/>
      <c r="X10" s="839"/>
      <c r="Y10" s="1198"/>
      <c r="Z10" s="1198"/>
      <c r="AA10" s="1198"/>
      <c r="AB10" s="1198"/>
      <c r="AC10" s="1198"/>
      <c r="AD10" s="1199"/>
    </row>
    <row r="11" spans="1:30" s="44" customFormat="1" ht="14.7" customHeight="1" x14ac:dyDescent="0.25">
      <c r="A11" s="82">
        <v>3</v>
      </c>
      <c r="B11" s="79"/>
      <c r="C11" s="1211"/>
      <c r="D11" s="1212"/>
      <c r="E11" s="90"/>
      <c r="F11" s="93"/>
      <c r="G11" s="87"/>
      <c r="H11" s="84"/>
      <c r="I11" s="95"/>
      <c r="J11" s="106" t="str">
        <f>IF(OR(AND(G11="",H11="",I11=""),AND(G11=0,H11=0,I11=0)),"",IF(I11="","?",IF(I11&gt;0,IF($F11=Lists!$C$5,IF(+$H11&lt;=I11,IF(I11&lt;=$G11,"ok","X"),"X"),IF(OR($F11=Lists!$C$3,$F11=Lists!$C$4),IF(OR(AND(I11&gt;=$H11,$G11=0),AND($H11=0,I11&lt;=$G11)),"ok","X")," ")),"")))</f>
        <v/>
      </c>
      <c r="K11" s="95"/>
      <c r="L11" s="106" t="str">
        <f>IF(OR(AND(G11="",H11="",K11=""),AND(G11=0,H11=0,K11=0)),"",IF(K11="","?",IF(K11&gt;0,IF($F11=Lists!$C$5,IF(+$H11&lt;=K11,IF(K11&lt;=$G11,"ok","X"),"X"),IF(OR($F11=Lists!$C$3,$F11=Lists!$C$4),IF(OR(AND(K11&gt;=$H11,$G11=0),AND($H11=0,K11&lt;=$G11)),"ok","X")," ")),"")))</f>
        <v/>
      </c>
      <c r="M11" s="95"/>
      <c r="N11" s="106" t="str">
        <f>IF(OR(AND(G11="",H11="",M11=""),AND(G11=0,H11=0,M11=0)),"",IF(M11="","?",IF(M11&gt;0,IF($F11=Lists!$C$5,IF(+$H11&lt;=M11,IF(M11&lt;=$G11,"ok","X"),"X"),IF(OR($F11=Lists!$C$3,$F11=Lists!$C$4),IF(OR(AND(M11&gt;=$H11,$G11=0),AND($H11=0,M11&lt;=$G11)),"ok","X")," ")),"")))</f>
        <v/>
      </c>
      <c r="O11" s="95"/>
      <c r="P11" s="99" t="str">
        <f>IF(OR(AND(G11="",H11="",O11=""),AND(G11=0,H11=0,O11=0)),"",IF(O11="","?",IF(O11&gt;0,IF($F11=Lists!$C$5,IF(+$H11&lt;=O11,IF(O11&lt;=$G11,"ok","X"),"X"),IF(OR($F11=Lists!$C$3,$F11=Lists!$C$4),IF(OR(AND(O11&gt;=$H11,$G11=0),AND($H11=0,O11&lt;=$G11)),"ok","X")," ")),"")))</f>
        <v/>
      </c>
      <c r="Q11" s="95"/>
      <c r="R11" s="106" t="str">
        <f>IF(OR(AND(G11="",H11="",Q11=""),AND(G11=0,H11=0,Q11=0)),"",IF(Q11="","?",IF(Q11&gt;0,IF($F11=Lists!$C$5,IF(+$H11&lt;=Q11,IF(Q11&lt;=$G11,"ok","X"),"X"),IF(OR($F11=Lists!$C$3,$F11=Lists!$C$4),IF(OR(AND(Q11&gt;=$H11,$G11=0),AND($H11=0,Q11&lt;=$G11)),"ok","X")," ")),"")))</f>
        <v/>
      </c>
      <c r="S11" s="1242"/>
      <c r="T11" s="1243"/>
      <c r="U11" s="1244"/>
      <c r="V11" s="109" t="str">
        <f t="shared" si="0"/>
        <v/>
      </c>
      <c r="W11" s="103"/>
      <c r="X11" s="839"/>
      <c r="Y11" s="1198"/>
      <c r="Z11" s="1198"/>
      <c r="AA11" s="1198"/>
      <c r="AB11" s="1198"/>
      <c r="AC11" s="1198"/>
      <c r="AD11" s="1199"/>
    </row>
    <row r="12" spans="1:30" s="44" customFormat="1" ht="14.7" customHeight="1" x14ac:dyDescent="0.25">
      <c r="A12" s="82">
        <v>4</v>
      </c>
      <c r="B12" s="79"/>
      <c r="C12" s="1211"/>
      <c r="D12" s="1212"/>
      <c r="E12" s="90"/>
      <c r="F12" s="93"/>
      <c r="G12" s="87"/>
      <c r="H12" s="84"/>
      <c r="I12" s="95"/>
      <c r="J12" s="106" t="str">
        <f>IF(OR(AND(G12="",H12="",I12=""),AND(G12=0,H12=0,I12=0)),"",IF(I12="","?",IF(I12&gt;0,IF($F12=Lists!$C$5,IF(+$H12&lt;=I12,IF(I12&lt;=$G12,"ok","X"),"X"),IF(OR($F12=Lists!$C$3,$F12=Lists!$C$4),IF(OR(AND(I12&gt;=$H12,$G12=0),AND($H12=0,I12&lt;=$G12)),"ok","X")," ")),"")))</f>
        <v/>
      </c>
      <c r="K12" s="95"/>
      <c r="L12" s="106" t="str">
        <f>IF(OR(AND(G12="",H12="",K12=""),AND(G12=0,H12=0,K12=0)),"",IF(K12="","?",IF(K12&gt;0,IF($F12=Lists!$C$5,IF(+$H12&lt;=K12,IF(K12&lt;=$G12,"ok","X"),"X"),IF(OR($F12=Lists!$C$3,$F12=Lists!$C$4),IF(OR(AND(K12&gt;=$H12,$G12=0),AND($H12=0,K12&lt;=$G12)),"ok","X")," ")),"")))</f>
        <v/>
      </c>
      <c r="M12" s="95"/>
      <c r="N12" s="106" t="str">
        <f>IF(OR(AND(G12="",H12="",M12=""),AND(G12=0,H12=0,M12=0)),"",IF(M12="","?",IF(M12&gt;0,IF($F12=Lists!$C$5,IF(+$H12&lt;=M12,IF(M12&lt;=$G12,"ok","X"),"X"),IF(OR($F12=Lists!$C$3,$F12=Lists!$C$4),IF(OR(AND(M12&gt;=$H12,$G12=0),AND($H12=0,M12&lt;=$G12)),"ok","X")," ")),"")))</f>
        <v/>
      </c>
      <c r="O12" s="95"/>
      <c r="P12" s="99" t="str">
        <f>IF(OR(AND(G12="",H12="",O12=""),AND(G12=0,H12=0,O12=0)),"",IF(O12="","?",IF(O12&gt;0,IF($F12=Lists!$C$5,IF(+$H12&lt;=O12,IF(O12&lt;=$G12,"ok","X"),"X"),IF(OR($F12=Lists!$C$3,$F12=Lists!$C$4),IF(OR(AND(O12&gt;=$H12,$G12=0),AND($H12=0,O12&lt;=$G12)),"ok","X")," ")),"")))</f>
        <v/>
      </c>
      <c r="Q12" s="95"/>
      <c r="R12" s="106" t="str">
        <f>IF(OR(AND(G12="",H12="",Q12=""),AND(G12=0,H12=0,Q12=0)),"",IF(Q12="","?",IF(Q12&gt;0,IF($F12=Lists!$C$5,IF(+$H12&lt;=Q12,IF(Q12&lt;=$G12,"ok","X"),"X"),IF(OR($F12=Lists!$C$3,$F12=Lists!$C$4),IF(OR(AND(Q12&gt;=$H12,$G12=0),AND($H12=0,Q12&lt;=$G12)),"ok","X")," ")),"")))</f>
        <v/>
      </c>
      <c r="S12" s="1242"/>
      <c r="T12" s="1243"/>
      <c r="U12" s="1244"/>
      <c r="V12" s="109" t="str">
        <f t="shared" si="0"/>
        <v/>
      </c>
      <c r="W12" s="103"/>
      <c r="X12" s="839"/>
      <c r="Y12" s="1198"/>
      <c r="Z12" s="1198"/>
      <c r="AA12" s="1198"/>
      <c r="AB12" s="1198"/>
      <c r="AC12" s="1198"/>
      <c r="AD12" s="1199"/>
    </row>
    <row r="13" spans="1:30" s="44" customFormat="1" ht="14.7" customHeight="1" x14ac:dyDescent="0.25">
      <c r="A13" s="82">
        <v>5</v>
      </c>
      <c r="B13" s="79"/>
      <c r="C13" s="1211"/>
      <c r="D13" s="1212"/>
      <c r="E13" s="90"/>
      <c r="F13" s="93"/>
      <c r="G13" s="87"/>
      <c r="H13" s="84"/>
      <c r="I13" s="95"/>
      <c r="J13" s="106" t="str">
        <f>IF(OR(AND(G13="",H13="",I13=""),AND(G13=0,H13=0,I13=0)),"",IF(I13="","?",IF(I13&gt;0,IF($F13=Lists!$C$5,IF(+$H13&lt;=I13,IF(I13&lt;=$G13,"ok","X"),"X"),IF(OR($F13=Lists!$C$3,$F13=Lists!$C$4),IF(OR(AND(I13&gt;=$H13,$G13=0),AND($H13=0,I13&lt;=$G13)),"ok","X")," ")),"")))</f>
        <v/>
      </c>
      <c r="K13" s="95"/>
      <c r="L13" s="106" t="str">
        <f>IF(OR(AND(G13="",H13="",K13=""),AND(G13=0,H13=0,K13=0)),"",IF(K13="","?",IF(K13&gt;0,IF($F13=Lists!$C$5,IF(+$H13&lt;=K13,IF(K13&lt;=$G13,"ok","X"),"X"),IF(OR($F13=Lists!$C$3,$F13=Lists!$C$4),IF(OR(AND(K13&gt;=$H13,$G13=0),AND($H13=0,K13&lt;=$G13)),"ok","X")," ")),"")))</f>
        <v/>
      </c>
      <c r="M13" s="95"/>
      <c r="N13" s="106" t="str">
        <f>IF(OR(AND(G13="",H13="",M13=""),AND(G13=0,H13=0,M13=0)),"",IF(M13="","?",IF(M13&gt;0,IF($F13=Lists!$C$5,IF(+$H13&lt;=M13,IF(M13&lt;=$G13,"ok","X"),"X"),IF(OR($F13=Lists!$C$3,$F13=Lists!$C$4),IF(OR(AND(M13&gt;=$H13,$G13=0),AND($H13=0,M13&lt;=$G13)),"ok","X")," ")),"")))</f>
        <v/>
      </c>
      <c r="O13" s="95"/>
      <c r="P13" s="99" t="str">
        <f>IF(OR(AND(G13="",H13="",O13=""),AND(G13=0,H13=0,O13=0)),"",IF(O13="","?",IF(O13&gt;0,IF($F13=Lists!$C$5,IF(+$H13&lt;=O13,IF(O13&lt;=$G13,"ok","X"),"X"),IF(OR($F13=Lists!$C$3,$F13=Lists!$C$4),IF(OR(AND(O13&gt;=$H13,$G13=0),AND($H13=0,O13&lt;=$G13)),"ok","X")," ")),"")))</f>
        <v/>
      </c>
      <c r="Q13" s="95"/>
      <c r="R13" s="106" t="str">
        <f>IF(OR(AND(G13="",H13="",Q13=""),AND(G13=0,H13=0,Q13=0)),"",IF(Q13="","?",IF(Q13&gt;0,IF($F13=Lists!$C$5,IF(+$H13&lt;=Q13,IF(Q13&lt;=$G13,"ok","X"),"X"),IF(OR($F13=Lists!$C$3,$F13=Lists!$C$4),IF(OR(AND(Q13&gt;=$H13,$G13=0),AND($H13=0,Q13&lt;=$G13)),"ok","X")," ")),"")))</f>
        <v/>
      </c>
      <c r="S13" s="1242"/>
      <c r="T13" s="1243"/>
      <c r="U13" s="1244"/>
      <c r="V13" s="109" t="str">
        <f t="shared" si="0"/>
        <v/>
      </c>
      <c r="W13" s="103"/>
      <c r="X13" s="839"/>
      <c r="Y13" s="1198"/>
      <c r="Z13" s="1198"/>
      <c r="AA13" s="1198"/>
      <c r="AB13" s="1198"/>
      <c r="AC13" s="1198"/>
      <c r="AD13" s="1199"/>
    </row>
    <row r="14" spans="1:30" s="44" customFormat="1" ht="14.7" customHeight="1" x14ac:dyDescent="0.25">
      <c r="A14" s="82">
        <v>6</v>
      </c>
      <c r="B14" s="79"/>
      <c r="C14" s="1211"/>
      <c r="D14" s="1212"/>
      <c r="E14" s="90"/>
      <c r="F14" s="93"/>
      <c r="G14" s="87"/>
      <c r="H14" s="84"/>
      <c r="I14" s="95"/>
      <c r="J14" s="106" t="str">
        <f>IF(OR(AND(G14="",H14="",I14=""),AND(G14=0,H14=0,I14=0)),"",IF(I14="","?",IF(I14&gt;0,IF($F14=Lists!$C$5,IF(+$H14&lt;=I14,IF(I14&lt;=$G14,"ok","X"),"X"),IF(OR($F14=Lists!$C$3,$F14=Lists!$C$4),IF(OR(AND(I14&gt;=$H14,$G14=0),AND($H14=0,I14&lt;=$G14)),"ok","X")," ")),"")))</f>
        <v/>
      </c>
      <c r="K14" s="95"/>
      <c r="L14" s="106" t="str">
        <f>IF(OR(AND(G14="",H14="",K14=""),AND(G14=0,H14=0,K14=0)),"",IF(K14="","?",IF(K14&gt;0,IF($F14=Lists!$C$5,IF(+$H14&lt;=K14,IF(K14&lt;=$G14,"ok","X"),"X"),IF(OR($F14=Lists!$C$3,$F14=Lists!$C$4),IF(OR(AND(K14&gt;=$H14,$G14=0),AND($H14=0,K14&lt;=$G14)),"ok","X")," ")),"")))</f>
        <v/>
      </c>
      <c r="M14" s="95"/>
      <c r="N14" s="106" t="str">
        <f>IF(OR(AND(G14="",H14="",M14=""),AND(G14=0,H14=0,M14=0)),"",IF(M14="","?",IF(M14&gt;0,IF($F14=Lists!$C$5,IF(+$H14&lt;=M14,IF(M14&lt;=$G14,"ok","X"),"X"),IF(OR($F14=Lists!$C$3,$F14=Lists!$C$4),IF(OR(AND(M14&gt;=$H14,$G14=0),AND($H14=0,M14&lt;=$G14)),"ok","X")," ")),"")))</f>
        <v/>
      </c>
      <c r="O14" s="95"/>
      <c r="P14" s="99" t="str">
        <f>IF(OR(AND(G14="",H14="",O14=""),AND(G14=0,H14=0,O14=0)),"",IF(O14="","?",IF(O14&gt;0,IF($F14=Lists!$C$5,IF(+$H14&lt;=O14,IF(O14&lt;=$G14,"ok","X"),"X"),IF(OR($F14=Lists!$C$3,$F14=Lists!$C$4),IF(OR(AND(O14&gt;=$H14,$G14=0),AND($H14=0,O14&lt;=$G14)),"ok","X")," ")),"")))</f>
        <v/>
      </c>
      <c r="Q14" s="95"/>
      <c r="R14" s="106" t="str">
        <f>IF(OR(AND(G14="",H14="",Q14=""),AND(G14=0,H14=0,Q14=0)),"",IF(Q14="","?",IF(Q14&gt;0,IF($F14=Lists!$C$5,IF(+$H14&lt;=Q14,IF(Q14&lt;=$G14,"ok","X"),"X"),IF(OR($F14=Lists!$C$3,$F14=Lists!$C$4),IF(OR(AND(Q14&gt;=$H14,$G14=0),AND($H14=0,Q14&lt;=$G14)),"ok","X")," ")),"")))</f>
        <v/>
      </c>
      <c r="S14" s="1242"/>
      <c r="T14" s="1243"/>
      <c r="U14" s="1244"/>
      <c r="V14" s="109" t="str">
        <f t="shared" si="0"/>
        <v/>
      </c>
      <c r="W14" s="103"/>
      <c r="X14" s="839"/>
      <c r="Y14" s="1198"/>
      <c r="Z14" s="1198"/>
      <c r="AA14" s="1198"/>
      <c r="AB14" s="1198"/>
      <c r="AC14" s="1198"/>
      <c r="AD14" s="1199"/>
    </row>
    <row r="15" spans="1:30" s="44" customFormat="1" ht="14.7" customHeight="1" x14ac:dyDescent="0.25">
      <c r="A15" s="82">
        <v>7</v>
      </c>
      <c r="B15" s="79"/>
      <c r="C15" s="1211"/>
      <c r="D15" s="1212"/>
      <c r="E15" s="90"/>
      <c r="F15" s="93"/>
      <c r="G15" s="87"/>
      <c r="H15" s="84"/>
      <c r="I15" s="95"/>
      <c r="J15" s="106" t="str">
        <f>IF(OR(AND(G15="",H15="",I15=""),AND(G15=0,H15=0,I15=0)),"",IF(I15="","?",IF(I15&gt;0,IF($F15=Lists!$C$5,IF(+$H15&lt;=I15,IF(I15&lt;=$G15,"ok","X"),"X"),IF(OR($F15=Lists!$C$3,$F15=Lists!$C$4),IF(OR(AND(I15&gt;=$H15,$G15=0),AND($H15=0,I15&lt;=$G15)),"ok","X")," ")),"")))</f>
        <v/>
      </c>
      <c r="K15" s="95"/>
      <c r="L15" s="106" t="str">
        <f>IF(OR(AND(G15="",H15="",K15=""),AND(G15=0,H15=0,K15=0)),"",IF(K15="","?",IF(K15&gt;0,IF($F15=Lists!$C$5,IF(+$H15&lt;=K15,IF(K15&lt;=$G15,"ok","X"),"X"),IF(OR($F15=Lists!$C$3,$F15=Lists!$C$4),IF(OR(AND(K15&gt;=$H15,$G15=0),AND($H15=0,K15&lt;=$G15)),"ok","X")," ")),"")))</f>
        <v/>
      </c>
      <c r="M15" s="95"/>
      <c r="N15" s="106" t="str">
        <f>IF(OR(AND(G15="",H15="",M15=""),AND(G15=0,H15=0,M15=0)),"",IF(M15="","?",IF(M15&gt;0,IF($F15=Lists!$C$5,IF(+$H15&lt;=M15,IF(M15&lt;=$G15,"ok","X"),"X"),IF(OR($F15=Lists!$C$3,$F15=Lists!$C$4),IF(OR(AND(M15&gt;=$H15,$G15=0),AND($H15=0,M15&lt;=$G15)),"ok","X")," ")),"")))</f>
        <v/>
      </c>
      <c r="O15" s="95"/>
      <c r="P15" s="99" t="str">
        <f>IF(OR(AND(G15="",H15="",O15=""),AND(G15=0,H15=0,O15=0)),"",IF(O15="","?",IF(O15&gt;0,IF($F15=Lists!$C$5,IF(+$H15&lt;=O15,IF(O15&lt;=$G15,"ok","X"),"X"),IF(OR($F15=Lists!$C$3,$F15=Lists!$C$4),IF(OR(AND(O15&gt;=$H15,$G15=0),AND($H15=0,O15&lt;=$G15)),"ok","X")," ")),"")))</f>
        <v/>
      </c>
      <c r="Q15" s="95"/>
      <c r="R15" s="106" t="str">
        <f>IF(OR(AND(G15="",H15="",Q15=""),AND(G15=0,H15=0,Q15=0)),"",IF(Q15="","?",IF(Q15&gt;0,IF($F15=Lists!$C$5,IF(+$H15&lt;=Q15,IF(Q15&lt;=$G15,"ok","X"),"X"),IF(OR($F15=Lists!$C$3,$F15=Lists!$C$4),IF(OR(AND(Q15&gt;=$H15,$G15=0),AND($H15=0,Q15&lt;=$G15)),"ok","X")," ")),"")))</f>
        <v/>
      </c>
      <c r="S15" s="1242"/>
      <c r="T15" s="1243"/>
      <c r="U15" s="1244"/>
      <c r="V15" s="109" t="str">
        <f t="shared" si="0"/>
        <v/>
      </c>
      <c r="W15" s="103"/>
      <c r="X15" s="839"/>
      <c r="Y15" s="1198"/>
      <c r="Z15" s="1198"/>
      <c r="AA15" s="1198"/>
      <c r="AB15" s="1198"/>
      <c r="AC15" s="1198"/>
      <c r="AD15" s="1199"/>
    </row>
    <row r="16" spans="1:30" s="44" customFormat="1" ht="14.7" customHeight="1" x14ac:dyDescent="0.25">
      <c r="A16" s="82">
        <v>8</v>
      </c>
      <c r="B16" s="79"/>
      <c r="C16" s="1211"/>
      <c r="D16" s="1212"/>
      <c r="E16" s="90"/>
      <c r="F16" s="93"/>
      <c r="G16" s="87"/>
      <c r="H16" s="84"/>
      <c r="I16" s="95"/>
      <c r="J16" s="106" t="str">
        <f>IF(OR(AND(G16="",H16="",I16=""),AND(G16=0,H16=0,I16=0)),"",IF(I16="","?",IF(I16&gt;0,IF($F16=Lists!$C$5,IF(+$H16&lt;=I16,IF(I16&lt;=$G16,"ok","X"),"X"),IF(OR($F16=Lists!$C$3,$F16=Lists!$C$4),IF(OR(AND(I16&gt;=$H16,$G16=0),AND($H16=0,I16&lt;=$G16)),"ok","X")," ")),"")))</f>
        <v/>
      </c>
      <c r="K16" s="95"/>
      <c r="L16" s="106" t="str">
        <f>IF(OR(AND(G16="",H16="",K16=""),AND(G16=0,H16=0,K16=0)),"",IF(K16="","?",IF(K16&gt;0,IF($F16=Lists!$C$5,IF(+$H16&lt;=K16,IF(K16&lt;=$G16,"ok","X"),"X"),IF(OR($F16=Lists!$C$3,$F16=Lists!$C$4),IF(OR(AND(K16&gt;=$H16,$G16=0),AND($H16=0,K16&lt;=$G16)),"ok","X")," ")),"")))</f>
        <v/>
      </c>
      <c r="M16" s="95"/>
      <c r="N16" s="106" t="str">
        <f>IF(OR(AND(G16="",H16="",M16=""),AND(G16=0,H16=0,M16=0)),"",IF(M16="","?",IF(M16&gt;0,IF($F16=Lists!$C$5,IF(+$H16&lt;=M16,IF(M16&lt;=$G16,"ok","X"),"X"),IF(OR($F16=Lists!$C$3,$F16=Lists!$C$4),IF(OR(AND(M16&gt;=$H16,$G16=0),AND($H16=0,M16&lt;=$G16)),"ok","X")," ")),"")))</f>
        <v/>
      </c>
      <c r="O16" s="95"/>
      <c r="P16" s="99" t="str">
        <f>IF(OR(AND(G16="",H16="",O16=""),AND(G16=0,H16=0,O16=0)),"",IF(O16="","?",IF(O16&gt;0,IF($F16=Lists!$C$5,IF(+$H16&lt;=O16,IF(O16&lt;=$G16,"ok","X"),"X"),IF(OR($F16=Lists!$C$3,$F16=Lists!$C$4),IF(OR(AND(O16&gt;=$H16,$G16=0),AND($H16=0,O16&lt;=$G16)),"ok","X")," ")),"")))</f>
        <v/>
      </c>
      <c r="Q16" s="95"/>
      <c r="R16" s="106" t="str">
        <f>IF(OR(AND(G16="",H16="",Q16=""),AND(G16=0,H16=0,Q16=0)),"",IF(Q16="","?",IF(Q16&gt;0,IF($F16=Lists!$C$5,IF(+$H16&lt;=Q16,IF(Q16&lt;=$G16,"ok","X"),"X"),IF(OR($F16=Lists!$C$3,$F16=Lists!$C$4),IF(OR(AND(Q16&gt;=$H16,$G16=0),AND($H16=0,Q16&lt;=$G16)),"ok","X")," ")),"")))</f>
        <v/>
      </c>
      <c r="S16" s="1242"/>
      <c r="T16" s="1243"/>
      <c r="U16" s="1244"/>
      <c r="V16" s="109" t="str">
        <f t="shared" si="0"/>
        <v/>
      </c>
      <c r="W16" s="103"/>
      <c r="X16" s="839"/>
      <c r="Y16" s="1198"/>
      <c r="Z16" s="1198"/>
      <c r="AA16" s="1198"/>
      <c r="AB16" s="1198"/>
      <c r="AC16" s="1198"/>
      <c r="AD16" s="1199"/>
    </row>
    <row r="17" spans="1:30" s="44" customFormat="1" ht="14.7" customHeight="1" x14ac:dyDescent="0.25">
      <c r="A17" s="82">
        <v>9</v>
      </c>
      <c r="B17" s="79"/>
      <c r="C17" s="1211"/>
      <c r="D17" s="1212"/>
      <c r="E17" s="90"/>
      <c r="F17" s="93"/>
      <c r="G17" s="87"/>
      <c r="H17" s="84"/>
      <c r="I17" s="95"/>
      <c r="J17" s="106" t="str">
        <f>IF(OR(AND(G17="",H17="",I17=""),AND(G17=0,H17=0,I17=0)),"",IF(I17="","?",IF(I17&gt;0,IF($F17=Lists!$C$5,IF(+$H17&lt;=I17,IF(I17&lt;=$G17,"ok","X"),"X"),IF(OR($F17=Lists!$C$3,$F17=Lists!$C$4),IF(OR(AND(I17&gt;=$H17,$G17=0),AND($H17=0,I17&lt;=$G17)),"ok","X")," ")),"")))</f>
        <v/>
      </c>
      <c r="K17" s="95"/>
      <c r="L17" s="106" t="str">
        <f>IF(OR(AND(G17="",H17="",K17=""),AND(G17=0,H17=0,K17=0)),"",IF(K17="","?",IF(K17&gt;0,IF($F17=Lists!$C$5,IF(+$H17&lt;=K17,IF(K17&lt;=$G17,"ok","X"),"X"),IF(OR($F17=Lists!$C$3,$F17=Lists!$C$4),IF(OR(AND(K17&gt;=$H17,$G17=0),AND($H17=0,K17&lt;=$G17)),"ok","X")," ")),"")))</f>
        <v/>
      </c>
      <c r="M17" s="95"/>
      <c r="N17" s="106" t="str">
        <f>IF(OR(AND(G17="",H17="",M17=""),AND(G17=0,H17=0,M17=0)),"",IF(M17="","?",IF(M17&gt;0,IF($F17=Lists!$C$5,IF(+$H17&lt;=M17,IF(M17&lt;=$G17,"ok","X"),"X"),IF(OR($F17=Lists!$C$3,$F17=Lists!$C$4),IF(OR(AND(M17&gt;=$H17,$G17=0),AND($H17=0,M17&lt;=$G17)),"ok","X")," ")),"")))</f>
        <v/>
      </c>
      <c r="O17" s="95"/>
      <c r="P17" s="99" t="str">
        <f>IF(OR(AND(G17="",H17="",O17=""),AND(G17=0,H17=0,O17=0)),"",IF(O17="","?",IF(O17&gt;0,IF($F17=Lists!$C$5,IF(+$H17&lt;=O17,IF(O17&lt;=$G17,"ok","X"),"X"),IF(OR($F17=Lists!$C$3,$F17=Lists!$C$4),IF(OR(AND(O17&gt;=$H17,$G17=0),AND($H17=0,O17&lt;=$G17)),"ok","X")," ")),"")))</f>
        <v/>
      </c>
      <c r="Q17" s="95"/>
      <c r="R17" s="106" t="str">
        <f>IF(OR(AND(G17="",H17="",Q17=""),AND(G17=0,H17=0,Q17=0)),"",IF(Q17="","?",IF(Q17&gt;0,IF($F17=Lists!$C$5,IF(+$H17&lt;=Q17,IF(Q17&lt;=$G17,"ok","X"),"X"),IF(OR($F17=Lists!$C$3,$F17=Lists!$C$4),IF(OR(AND(Q17&gt;=$H17,$G17=0),AND($H17=0,Q17&lt;=$G17)),"ok","X")," ")),"")))</f>
        <v/>
      </c>
      <c r="S17" s="1242"/>
      <c r="T17" s="1243"/>
      <c r="U17" s="1244"/>
      <c r="V17" s="109" t="str">
        <f t="shared" si="0"/>
        <v/>
      </c>
      <c r="W17" s="103"/>
      <c r="X17" s="839"/>
      <c r="Y17" s="1198"/>
      <c r="Z17" s="1198"/>
      <c r="AA17" s="1198"/>
      <c r="AB17" s="1198"/>
      <c r="AC17" s="1198"/>
      <c r="AD17" s="1199"/>
    </row>
    <row r="18" spans="1:30" s="44" customFormat="1" ht="14.7" customHeight="1" x14ac:dyDescent="0.25">
      <c r="A18" s="82">
        <v>10</v>
      </c>
      <c r="B18" s="79"/>
      <c r="C18" s="1211"/>
      <c r="D18" s="1212"/>
      <c r="E18" s="90"/>
      <c r="F18" s="93"/>
      <c r="G18" s="87"/>
      <c r="H18" s="84"/>
      <c r="I18" s="95"/>
      <c r="J18" s="106" t="str">
        <f>IF(OR(AND(G18="",H18="",I18=""),AND(G18=0,H18=0,I18=0)),"",IF(I18="","?",IF(I18&gt;0,IF($F18=Lists!$C$5,IF(+$H18&lt;=I18,IF(I18&lt;=$G18,"ok","X"),"X"),IF(OR($F18=Lists!$C$3,$F18=Lists!$C$4),IF(OR(AND(I18&gt;=$H18,$G18=0),AND($H18=0,I18&lt;=$G18)),"ok","X")," ")),"")))</f>
        <v/>
      </c>
      <c r="K18" s="95"/>
      <c r="L18" s="106" t="str">
        <f>IF(OR(AND(G18="",H18="",K18=""),AND(G18=0,H18=0,K18=0)),"",IF(K18="","?",IF(K18&gt;0,IF($F18=Lists!$C$5,IF(+$H18&lt;=K18,IF(K18&lt;=$G18,"ok","X"),"X"),IF(OR($F18=Lists!$C$3,$F18=Lists!$C$4),IF(OR(AND(K18&gt;=$H18,$G18=0),AND($H18=0,K18&lt;=$G18)),"ok","X")," ")),"")))</f>
        <v/>
      </c>
      <c r="M18" s="95"/>
      <c r="N18" s="106" t="str">
        <f>IF(OR(AND(G18="",H18="",M18=""),AND(G18=0,H18=0,M18=0)),"",IF(M18="","?",IF(M18&gt;0,IF($F18=Lists!$C$5,IF(+$H18&lt;=M18,IF(M18&lt;=$G18,"ok","X"),"X"),IF(OR($F18=Lists!$C$3,$F18=Lists!$C$4),IF(OR(AND(M18&gt;=$H18,$G18=0),AND($H18=0,M18&lt;=$G18)),"ok","X")," ")),"")))</f>
        <v/>
      </c>
      <c r="O18" s="95"/>
      <c r="P18" s="99" t="str">
        <f>IF(OR(AND(G18="",H18="",O18=""),AND(G18=0,H18=0,O18=0)),"",IF(O18="","?",IF(O18&gt;0,IF($F18=Lists!$C$5,IF(+$H18&lt;=O18,IF(O18&lt;=$G18,"ok","X"),"X"),IF(OR($F18=Lists!$C$3,$F18=Lists!$C$4),IF(OR(AND(O18&gt;=$H18,$G18=0),AND($H18=0,O18&lt;=$G18)),"ok","X")," ")),"")))</f>
        <v/>
      </c>
      <c r="Q18" s="95"/>
      <c r="R18" s="106" t="str">
        <f>IF(OR(AND(G18="",H18="",Q18=""),AND(G18=0,H18=0,Q18=0)),"",IF(Q18="","?",IF(Q18&gt;0,IF($F18=Lists!$C$5,IF(+$H18&lt;=Q18,IF(Q18&lt;=$G18,"ok","X"),"X"),IF(OR($F18=Lists!$C$3,$F18=Lists!$C$4),IF(OR(AND(Q18&gt;=$H18,$G18=0),AND($H18=0,Q18&lt;=$G18)),"ok","X")," ")),"")))</f>
        <v/>
      </c>
      <c r="S18" s="1242"/>
      <c r="T18" s="1243"/>
      <c r="U18" s="1244"/>
      <c r="V18" s="109" t="str">
        <f t="shared" si="0"/>
        <v/>
      </c>
      <c r="W18" s="103"/>
      <c r="X18" s="839"/>
      <c r="Y18" s="1198"/>
      <c r="Z18" s="1198"/>
      <c r="AA18" s="1198"/>
      <c r="AB18" s="1198"/>
      <c r="AC18" s="1198"/>
      <c r="AD18" s="1199"/>
    </row>
    <row r="19" spans="1:30" s="44" customFormat="1" ht="14.7" customHeight="1" x14ac:dyDescent="0.25">
      <c r="A19" s="82">
        <v>11</v>
      </c>
      <c r="B19" s="79"/>
      <c r="C19" s="1211"/>
      <c r="D19" s="1212"/>
      <c r="E19" s="90"/>
      <c r="F19" s="93"/>
      <c r="G19" s="87"/>
      <c r="H19" s="84"/>
      <c r="I19" s="95"/>
      <c r="J19" s="106" t="str">
        <f>IF(OR(AND(G19="",H19="",I19=""),AND(G19=0,H19=0,I19=0)),"",IF(I19="","?",IF(I19&gt;0,IF($F19=Lists!$C$5,IF(+$H19&lt;=I19,IF(I19&lt;=$G19,"ok","X"),"X"),IF(OR($F19=Lists!$C$3,$F19=Lists!$C$4),IF(OR(AND(I19&gt;=$H19,$G19=0),AND($H19=0,I19&lt;=$G19)),"ok","X")," ")),"")))</f>
        <v/>
      </c>
      <c r="K19" s="95"/>
      <c r="L19" s="106" t="str">
        <f>IF(OR(AND(G19="",H19="",K19=""),AND(G19=0,H19=0,K19=0)),"",IF(K19="","?",IF(K19&gt;0,IF($F19=Lists!$C$5,IF(+$H19&lt;=K19,IF(K19&lt;=$G19,"ok","X"),"X"),IF(OR($F19=Lists!$C$3,$F19=Lists!$C$4),IF(OR(AND(K19&gt;=$H19,$G19=0),AND($H19=0,K19&lt;=$G19)),"ok","X")," ")),"")))</f>
        <v/>
      </c>
      <c r="M19" s="95"/>
      <c r="N19" s="106" t="str">
        <f>IF(OR(AND(G19="",H19="",M19=""),AND(G19=0,H19=0,M19=0)),"",IF(M19="","?",IF(M19&gt;0,IF($F19=Lists!$C$5,IF(+$H19&lt;=M19,IF(M19&lt;=$G19,"ok","X"),"X"),IF(OR($F19=Lists!$C$3,$F19=Lists!$C$4),IF(OR(AND(M19&gt;=$H19,$G19=0),AND($H19=0,M19&lt;=$G19)),"ok","X")," ")),"")))</f>
        <v/>
      </c>
      <c r="O19" s="95"/>
      <c r="P19" s="99" t="str">
        <f>IF(OR(AND(G19="",H19="",O19=""),AND(G19=0,H19=0,O19=0)),"",IF(O19="","?",IF(O19&gt;0,IF($F19=Lists!$C$5,IF(+$H19&lt;=O19,IF(O19&lt;=$G19,"ok","X"),"X"),IF(OR($F19=Lists!$C$3,$F19=Lists!$C$4),IF(OR(AND(O19&gt;=$H19,$G19=0),AND($H19=0,O19&lt;=$G19)),"ok","X")," ")),"")))</f>
        <v/>
      </c>
      <c r="Q19" s="95"/>
      <c r="R19" s="106" t="str">
        <f>IF(OR(AND(G19="",H19="",Q19=""),AND(G19=0,H19=0,Q19=0)),"",IF(Q19="","?",IF(Q19&gt;0,IF($F19=Lists!$C$5,IF(+$H19&lt;=Q19,IF(Q19&lt;=$G19,"ok","X"),"X"),IF(OR($F19=Lists!$C$3,$F19=Lists!$C$4),IF(OR(AND(Q19&gt;=$H19,$G19=0),AND($H19=0,Q19&lt;=$G19)),"ok","X")," ")),"")))</f>
        <v/>
      </c>
      <c r="S19" s="1242"/>
      <c r="T19" s="1243"/>
      <c r="U19" s="1244"/>
      <c r="V19" s="109" t="str">
        <f t="shared" si="0"/>
        <v/>
      </c>
      <c r="W19" s="103"/>
      <c r="X19" s="839"/>
      <c r="Y19" s="1198"/>
      <c r="Z19" s="1198"/>
      <c r="AA19" s="1198"/>
      <c r="AB19" s="1198"/>
      <c r="AC19" s="1198"/>
      <c r="AD19" s="1199"/>
    </row>
    <row r="20" spans="1:30" s="44" customFormat="1" ht="14.7" customHeight="1" x14ac:dyDescent="0.25">
      <c r="A20" s="82">
        <v>12</v>
      </c>
      <c r="B20" s="79"/>
      <c r="C20" s="1211"/>
      <c r="D20" s="1212"/>
      <c r="E20" s="90"/>
      <c r="F20" s="93"/>
      <c r="G20" s="87"/>
      <c r="H20" s="84"/>
      <c r="I20" s="95"/>
      <c r="J20" s="106" t="str">
        <f>IF(OR(AND(G20="",H20="",I20=""),AND(G20=0,H20=0,I20=0)),"",IF(I20="","?",IF(I20&gt;0,IF($F20=Lists!$C$5,IF(+$H20&lt;=I20,IF(I20&lt;=$G20,"ok","X"),"X"),IF(OR($F20=Lists!$C$3,$F20=Lists!$C$4),IF(OR(AND(I20&gt;=$H20,$G20=0),AND($H20=0,I20&lt;=$G20)),"ok","X")," ")),"")))</f>
        <v/>
      </c>
      <c r="K20" s="95"/>
      <c r="L20" s="106" t="str">
        <f>IF(OR(AND(G20="",H20="",K20=""),AND(G20=0,H20=0,K20=0)),"",IF(K20="","?",IF(K20&gt;0,IF($F20=Lists!$C$5,IF(+$H20&lt;=K20,IF(K20&lt;=$G20,"ok","X"),"X"),IF(OR($F20=Lists!$C$3,$F20=Lists!$C$4),IF(OR(AND(K20&gt;=$H20,$G20=0),AND($H20=0,K20&lt;=$G20)),"ok","X")," ")),"")))</f>
        <v/>
      </c>
      <c r="M20" s="95"/>
      <c r="N20" s="106" t="str">
        <f>IF(OR(AND(G20="",H20="",M20=""),AND(G20=0,H20=0,M20=0)),"",IF(M20="","?",IF(M20&gt;0,IF($F20=Lists!$C$5,IF(+$H20&lt;=M20,IF(M20&lt;=$G20,"ok","X"),"X"),IF(OR($F20=Lists!$C$3,$F20=Lists!$C$4),IF(OR(AND(M20&gt;=$H20,$G20=0),AND($H20=0,M20&lt;=$G20)),"ok","X")," ")),"")))</f>
        <v/>
      </c>
      <c r="O20" s="95"/>
      <c r="P20" s="99" t="str">
        <f>IF(OR(AND(G20="",H20="",O20=""),AND(G20=0,H20=0,O20=0)),"",IF(O20="","?",IF(O20&gt;0,IF($F20=Lists!$C$5,IF(+$H20&lt;=O20,IF(O20&lt;=$G20,"ok","X"),"X"),IF(OR($F20=Lists!$C$3,$F20=Lists!$C$4),IF(OR(AND(O20&gt;=$H20,$G20=0),AND($H20=0,O20&lt;=$G20)),"ok","X")," ")),"")))</f>
        <v/>
      </c>
      <c r="Q20" s="95"/>
      <c r="R20" s="106" t="str">
        <f>IF(OR(AND(G20="",H20="",Q20=""),AND(G20=0,H20=0,Q20=0)),"",IF(Q20="","?",IF(Q20&gt;0,IF($F20=Lists!$C$5,IF(+$H20&lt;=Q20,IF(Q20&lt;=$G20,"ok","X"),"X"),IF(OR($F20=Lists!$C$3,$F20=Lists!$C$4),IF(OR(AND(Q20&gt;=$H20,$G20=0),AND($H20=0,Q20&lt;=$G20)),"ok","X")," ")),"")))</f>
        <v/>
      </c>
      <c r="S20" s="1242"/>
      <c r="T20" s="1243"/>
      <c r="U20" s="1244"/>
      <c r="V20" s="109" t="str">
        <f t="shared" si="0"/>
        <v/>
      </c>
      <c r="W20" s="103"/>
      <c r="X20" s="839"/>
      <c r="Y20" s="1198"/>
      <c r="Z20" s="1198"/>
      <c r="AA20" s="1198"/>
      <c r="AB20" s="1198"/>
      <c r="AC20" s="1198"/>
      <c r="AD20" s="1199"/>
    </row>
    <row r="21" spans="1:30" s="44" customFormat="1" ht="14.7" customHeight="1" x14ac:dyDescent="0.25">
      <c r="A21" s="82">
        <v>13</v>
      </c>
      <c r="B21" s="79"/>
      <c r="C21" s="1211"/>
      <c r="D21" s="1212"/>
      <c r="E21" s="90"/>
      <c r="F21" s="93"/>
      <c r="G21" s="87"/>
      <c r="H21" s="84"/>
      <c r="I21" s="95"/>
      <c r="J21" s="106" t="str">
        <f>IF(OR(AND(G21="",H21="",I21=""),AND(G21=0,H21=0,I21=0)),"",IF(I21="","?",IF(I21&gt;0,IF($F21=Lists!$C$5,IF(+$H21&lt;=I21,IF(I21&lt;=$G21,"ok","X"),"X"),IF(OR($F21=Lists!$C$3,$F21=Lists!$C$4),IF(OR(AND(I21&gt;=$H21,$G21=0),AND($H21=0,I21&lt;=$G21)),"ok","X")," ")),"")))</f>
        <v/>
      </c>
      <c r="K21" s="95"/>
      <c r="L21" s="106" t="str">
        <f>IF(OR(AND(G21="",H21="",K21=""),AND(G21=0,H21=0,K21=0)),"",IF(K21="","?",IF(K21&gt;0,IF($F21=Lists!$C$5,IF(+$H21&lt;=K21,IF(K21&lt;=$G21,"ok","X"),"X"),IF(OR($F21=Lists!$C$3,$F21=Lists!$C$4),IF(OR(AND(K21&gt;=$H21,$G21=0),AND($H21=0,K21&lt;=$G21)),"ok","X")," ")),"")))</f>
        <v/>
      </c>
      <c r="M21" s="95"/>
      <c r="N21" s="106" t="str">
        <f>IF(OR(AND(G21="",H21="",M21=""),AND(G21=0,H21=0,M21=0)),"",IF(M21="","?",IF(M21&gt;0,IF($F21=Lists!$C$5,IF(+$H21&lt;=M21,IF(M21&lt;=$G21,"ok","X"),"X"),IF(OR($F21=Lists!$C$3,$F21=Lists!$C$4),IF(OR(AND(M21&gt;=$H21,$G21=0),AND($H21=0,M21&lt;=$G21)),"ok","X")," ")),"")))</f>
        <v/>
      </c>
      <c r="O21" s="95"/>
      <c r="P21" s="99" t="str">
        <f>IF(OR(AND(G21="",H21="",O21=""),AND(G21=0,H21=0,O21=0)),"",IF(O21="","?",IF(O21&gt;0,IF($F21=Lists!$C$5,IF(+$H21&lt;=O21,IF(O21&lt;=$G21,"ok","X"),"X"),IF(OR($F21=Lists!$C$3,$F21=Lists!$C$4),IF(OR(AND(O21&gt;=$H21,$G21=0),AND($H21=0,O21&lt;=$G21)),"ok","X")," ")),"")))</f>
        <v/>
      </c>
      <c r="Q21" s="95"/>
      <c r="R21" s="106" t="str">
        <f>IF(OR(AND(G21="",H21="",Q21=""),AND(G21=0,H21=0,Q21=0)),"",IF(Q21="","?",IF(Q21&gt;0,IF($F21=Lists!$C$5,IF(+$H21&lt;=Q21,IF(Q21&lt;=$G21,"ok","X"),"X"),IF(OR($F21=Lists!$C$3,$F21=Lists!$C$4),IF(OR(AND(Q21&gt;=$H21,$G21=0),AND($H21=0,Q21&lt;=$G21)),"ok","X")," ")),"")))</f>
        <v/>
      </c>
      <c r="S21" s="1242"/>
      <c r="T21" s="1243"/>
      <c r="U21" s="1244"/>
      <c r="V21" s="109" t="str">
        <f t="shared" si="0"/>
        <v/>
      </c>
      <c r="W21" s="103"/>
      <c r="X21" s="839"/>
      <c r="Y21" s="1198"/>
      <c r="Z21" s="1198"/>
      <c r="AA21" s="1198"/>
      <c r="AB21" s="1198"/>
      <c r="AC21" s="1198"/>
      <c r="AD21" s="1199"/>
    </row>
    <row r="22" spans="1:30" s="44" customFormat="1" ht="14.7" customHeight="1" x14ac:dyDescent="0.25">
      <c r="A22" s="82">
        <v>14</v>
      </c>
      <c r="B22" s="79"/>
      <c r="C22" s="1211"/>
      <c r="D22" s="1212"/>
      <c r="E22" s="90"/>
      <c r="F22" s="93"/>
      <c r="G22" s="87"/>
      <c r="H22" s="84"/>
      <c r="I22" s="95"/>
      <c r="J22" s="106" t="str">
        <f>IF(OR(AND(G22="",H22="",I22=""),AND(G22=0,H22=0,I22=0)),"",IF(I22="","?",IF(I22&gt;0,IF($F22=Lists!$C$5,IF(+$H22&lt;=I22,IF(I22&lt;=$G22,"ok","X"),"X"),IF(OR($F22=Lists!$C$3,$F22=Lists!$C$4),IF(OR(AND(I22&gt;=$H22,$G22=0),AND($H22=0,I22&lt;=$G22)),"ok","X")," ")),"")))</f>
        <v/>
      </c>
      <c r="K22" s="95"/>
      <c r="L22" s="106" t="str">
        <f>IF(OR(AND(G22="",H22="",K22=""),AND(G22=0,H22=0,K22=0)),"",IF(K22="","?",IF(K22&gt;0,IF($F22=Lists!$C$5,IF(+$H22&lt;=K22,IF(K22&lt;=$G22,"ok","X"),"X"),IF(OR($F22=Lists!$C$3,$F22=Lists!$C$4),IF(OR(AND(K22&gt;=$H22,$G22=0),AND($H22=0,K22&lt;=$G22)),"ok","X")," ")),"")))</f>
        <v/>
      </c>
      <c r="M22" s="95"/>
      <c r="N22" s="106" t="str">
        <f>IF(OR(AND(G22="",H22="",M22=""),AND(G22=0,H22=0,M22=0)),"",IF(M22="","?",IF(M22&gt;0,IF($F22=Lists!$C$5,IF(+$H22&lt;=M22,IF(M22&lt;=$G22,"ok","X"),"X"),IF(OR($F22=Lists!$C$3,$F22=Lists!$C$4),IF(OR(AND(M22&gt;=$H22,$G22=0),AND($H22=0,M22&lt;=$G22)),"ok","X")," ")),"")))</f>
        <v/>
      </c>
      <c r="O22" s="95"/>
      <c r="P22" s="99" t="str">
        <f>IF(OR(AND(G22="",H22="",O22=""),AND(G22=0,H22=0,O22=0)),"",IF(O22="","?",IF(O22&gt;0,IF($F22=Lists!$C$5,IF(+$H22&lt;=O22,IF(O22&lt;=$G22,"ok","X"),"X"),IF(OR($F22=Lists!$C$3,$F22=Lists!$C$4),IF(OR(AND(O22&gt;=$H22,$G22=0),AND($H22=0,O22&lt;=$G22)),"ok","X")," ")),"")))</f>
        <v/>
      </c>
      <c r="Q22" s="95"/>
      <c r="R22" s="106" t="str">
        <f>IF(OR(AND(G22="",H22="",Q22=""),AND(G22=0,H22=0,Q22=0)),"",IF(Q22="","?",IF(Q22&gt;0,IF($F22=Lists!$C$5,IF(+$H22&lt;=Q22,IF(Q22&lt;=$G22,"ok","X"),"X"),IF(OR($F22=Lists!$C$3,$F22=Lists!$C$4),IF(OR(AND(Q22&gt;=$H22,$G22=0),AND($H22=0,Q22&lt;=$G22)),"ok","X")," ")),"")))</f>
        <v/>
      </c>
      <c r="S22" s="1242"/>
      <c r="T22" s="1243"/>
      <c r="U22" s="1244"/>
      <c r="V22" s="109" t="str">
        <f t="shared" si="0"/>
        <v/>
      </c>
      <c r="W22" s="103"/>
      <c r="X22" s="839"/>
      <c r="Y22" s="1198"/>
      <c r="Z22" s="1198"/>
      <c r="AA22" s="1198"/>
      <c r="AB22" s="1198"/>
      <c r="AC22" s="1198"/>
      <c r="AD22" s="1199"/>
    </row>
    <row r="23" spans="1:30" s="44" customFormat="1" ht="14.7" customHeight="1" x14ac:dyDescent="0.25">
      <c r="A23" s="82">
        <v>15</v>
      </c>
      <c r="B23" s="79"/>
      <c r="C23" s="1211"/>
      <c r="D23" s="1212"/>
      <c r="E23" s="90"/>
      <c r="F23" s="93"/>
      <c r="G23" s="87"/>
      <c r="H23" s="84"/>
      <c r="I23" s="95"/>
      <c r="J23" s="106" t="str">
        <f>IF(OR(AND(G23="",H23="",I23=""),AND(G23=0,H23=0,I23=0)),"",IF(I23="","?",IF(I23&gt;0,IF($F23=Lists!$C$5,IF(+$H23&lt;=I23,IF(I23&lt;=$G23,"ok","X"),"X"),IF(OR($F23=Lists!$C$3,$F23=Lists!$C$4),IF(OR(AND(I23&gt;=$H23,$G23=0),AND($H23=0,I23&lt;=$G23)),"ok","X")," ")),"")))</f>
        <v/>
      </c>
      <c r="K23" s="95"/>
      <c r="L23" s="106" t="str">
        <f>IF(OR(AND(G23="",H23="",K23=""),AND(G23=0,H23=0,K23=0)),"",IF(K23="","?",IF(K23&gt;0,IF($F23=Lists!$C$5,IF(+$H23&lt;=K23,IF(K23&lt;=$G23,"ok","X"),"X"),IF(OR($F23=Lists!$C$3,$F23=Lists!$C$4),IF(OR(AND(K23&gt;=$H23,$G23=0),AND($H23=0,K23&lt;=$G23)),"ok","X")," ")),"")))</f>
        <v/>
      </c>
      <c r="M23" s="95"/>
      <c r="N23" s="106" t="str">
        <f>IF(OR(AND(G23="",H23="",M23=""),AND(G23=0,H23=0,M23=0)),"",IF(M23="","?",IF(M23&gt;0,IF($F23=Lists!$C$5,IF(+$H23&lt;=M23,IF(M23&lt;=$G23,"ok","X"),"X"),IF(OR($F23=Lists!$C$3,$F23=Lists!$C$4),IF(OR(AND(M23&gt;=$H23,$G23=0),AND($H23=0,M23&lt;=$G23)),"ok","X")," ")),"")))</f>
        <v/>
      </c>
      <c r="O23" s="95"/>
      <c r="P23" s="99" t="str">
        <f>IF(OR(AND(G23="",H23="",O23=""),AND(G23=0,H23=0,O23=0)),"",IF(O23="","?",IF(O23&gt;0,IF($F23=Lists!$C$5,IF(+$H23&lt;=O23,IF(O23&lt;=$G23,"ok","X"),"X"),IF(OR($F23=Lists!$C$3,$F23=Lists!$C$4),IF(OR(AND(O23&gt;=$H23,$G23=0),AND($H23=0,O23&lt;=$G23)),"ok","X")," ")),"")))</f>
        <v/>
      </c>
      <c r="Q23" s="95"/>
      <c r="R23" s="106" t="str">
        <f>IF(OR(AND(G23="",H23="",Q23=""),AND(G23=0,H23=0,Q23=0)),"",IF(Q23="","?",IF(Q23&gt;0,IF($F23=Lists!$C$5,IF(+$H23&lt;=Q23,IF(Q23&lt;=$G23,"ok","X"),"X"),IF(OR($F23=Lists!$C$3,$F23=Lists!$C$4),IF(OR(AND(Q23&gt;=$H23,$G23=0),AND($H23=0,Q23&lt;=$G23)),"ok","X")," ")),"")))</f>
        <v/>
      </c>
      <c r="S23" s="1242"/>
      <c r="T23" s="1243"/>
      <c r="U23" s="1244"/>
      <c r="V23" s="109" t="str">
        <f t="shared" si="0"/>
        <v/>
      </c>
      <c r="W23" s="103"/>
      <c r="X23" s="839"/>
      <c r="Y23" s="1198"/>
      <c r="Z23" s="1198"/>
      <c r="AA23" s="1198"/>
      <c r="AB23" s="1198"/>
      <c r="AC23" s="1198"/>
      <c r="AD23" s="1199"/>
    </row>
    <row r="24" spans="1:30" s="44" customFormat="1" ht="14.7" customHeight="1" x14ac:dyDescent="0.25">
      <c r="A24" s="82">
        <v>16</v>
      </c>
      <c r="B24" s="79"/>
      <c r="C24" s="1211"/>
      <c r="D24" s="1212"/>
      <c r="E24" s="90"/>
      <c r="F24" s="93"/>
      <c r="G24" s="87"/>
      <c r="H24" s="84"/>
      <c r="I24" s="95"/>
      <c r="J24" s="106" t="str">
        <f>IF(OR(AND(G24="",H24="",I24=""),AND(G24=0,H24=0,I24=0)),"",IF(I24="","?",IF(I24&gt;0,IF($F24=Lists!$C$5,IF(+$H24&lt;=I24,IF(I24&lt;=$G24,"ok","X"),"X"),IF(OR($F24=Lists!$C$3,$F24=Lists!$C$4),IF(OR(AND(I24&gt;=$H24,$G24=0),AND($H24=0,I24&lt;=$G24)),"ok","X")," ")),"")))</f>
        <v/>
      </c>
      <c r="K24" s="95"/>
      <c r="L24" s="106" t="str">
        <f>IF(OR(AND(G24="",H24="",K24=""),AND(G24=0,H24=0,K24=0)),"",IF(K24="","?",IF(K24&gt;0,IF($F24=Lists!$C$5,IF(+$H24&lt;=K24,IF(K24&lt;=$G24,"ok","X"),"X"),IF(OR($F24=Lists!$C$3,$F24=Lists!$C$4),IF(OR(AND(K24&gt;=$H24,$G24=0),AND($H24=0,K24&lt;=$G24)),"ok","X")," ")),"")))</f>
        <v/>
      </c>
      <c r="M24" s="95"/>
      <c r="N24" s="106" t="str">
        <f>IF(OR(AND(G24="",H24="",M24=""),AND(G24=0,H24=0,M24=0)),"",IF(M24="","?",IF(M24&gt;0,IF($F24=Lists!$C$5,IF(+$H24&lt;=M24,IF(M24&lt;=$G24,"ok","X"),"X"),IF(OR($F24=Lists!$C$3,$F24=Lists!$C$4),IF(OR(AND(M24&gt;=$H24,$G24=0),AND($H24=0,M24&lt;=$G24)),"ok","X")," ")),"")))</f>
        <v/>
      </c>
      <c r="O24" s="95"/>
      <c r="P24" s="99" t="str">
        <f>IF(OR(AND(G24="",H24="",O24=""),AND(G24=0,H24=0,O24=0)),"",IF(O24="","?",IF(O24&gt;0,IF($F24=Lists!$C$5,IF(+$H24&lt;=O24,IF(O24&lt;=$G24,"ok","X"),"X"),IF(OR($F24=Lists!$C$3,$F24=Lists!$C$4),IF(OR(AND(O24&gt;=$H24,$G24=0),AND($H24=0,O24&lt;=$G24)),"ok","X")," ")),"")))</f>
        <v/>
      </c>
      <c r="Q24" s="95"/>
      <c r="R24" s="106" t="str">
        <f>IF(OR(AND(G24="",H24="",Q24=""),AND(G24=0,H24=0,Q24=0)),"",IF(Q24="","?",IF(Q24&gt;0,IF($F24=Lists!$C$5,IF(+$H24&lt;=Q24,IF(Q24&lt;=$G24,"ok","X"),"X"),IF(OR($F24=Lists!$C$3,$F24=Lists!$C$4),IF(OR(AND(Q24&gt;=$H24,$G24=0),AND($H24=0,Q24&lt;=$G24)),"ok","X")," ")),"")))</f>
        <v/>
      </c>
      <c r="S24" s="1242"/>
      <c r="T24" s="1243"/>
      <c r="U24" s="1244"/>
      <c r="V24" s="109" t="str">
        <f t="shared" si="0"/>
        <v/>
      </c>
      <c r="W24" s="103"/>
      <c r="X24" s="839"/>
      <c r="Y24" s="1198"/>
      <c r="Z24" s="1198"/>
      <c r="AA24" s="1198"/>
      <c r="AB24" s="1198"/>
      <c r="AC24" s="1198"/>
      <c r="AD24" s="1199"/>
    </row>
    <row r="25" spans="1:30" s="44" customFormat="1" ht="14.7" customHeight="1" x14ac:dyDescent="0.25">
      <c r="A25" s="82">
        <v>17</v>
      </c>
      <c r="B25" s="79"/>
      <c r="C25" s="1211"/>
      <c r="D25" s="1212"/>
      <c r="E25" s="90"/>
      <c r="F25" s="93"/>
      <c r="G25" s="87"/>
      <c r="H25" s="84"/>
      <c r="I25" s="95"/>
      <c r="J25" s="106" t="str">
        <f>IF(OR(AND(G25="",H25="",I25=""),AND(G25=0,H25=0,I25=0)),"",IF(I25="","?",IF(I25&gt;0,IF($F25=Lists!$C$5,IF(+$H25&lt;=I25,IF(I25&lt;=$G25,"ok","X"),"X"),IF(OR($F25=Lists!$C$3,$F25=Lists!$C$4),IF(OR(AND(I25&gt;=$H25,$G25=0),AND($H25=0,I25&lt;=$G25)),"ok","X")," ")),"")))</f>
        <v/>
      </c>
      <c r="K25" s="95"/>
      <c r="L25" s="106" t="str">
        <f>IF(OR(AND(G25="",H25="",K25=""),AND(G25=0,H25=0,K25=0)),"",IF(K25="","?",IF(K25&gt;0,IF($F25=Lists!$C$5,IF(+$H25&lt;=K25,IF(K25&lt;=$G25,"ok","X"),"X"),IF(OR($F25=Lists!$C$3,$F25=Lists!$C$4),IF(OR(AND(K25&gt;=$H25,$G25=0),AND($H25=0,K25&lt;=$G25)),"ok","X")," ")),"")))</f>
        <v/>
      </c>
      <c r="M25" s="95"/>
      <c r="N25" s="106" t="str">
        <f>IF(OR(AND(G25="",H25="",M25=""),AND(G25=0,H25=0,M25=0)),"",IF(M25="","?",IF(M25&gt;0,IF($F25=Lists!$C$5,IF(+$H25&lt;=M25,IF(M25&lt;=$G25,"ok","X"),"X"),IF(OR($F25=Lists!$C$3,$F25=Lists!$C$4),IF(OR(AND(M25&gt;=$H25,$G25=0),AND($H25=0,M25&lt;=$G25)),"ok","X")," ")),"")))</f>
        <v/>
      </c>
      <c r="O25" s="95"/>
      <c r="P25" s="99" t="str">
        <f>IF(OR(AND(G25="",H25="",O25=""),AND(G25=0,H25=0,O25=0)),"",IF(O25="","?",IF(O25&gt;0,IF($F25=Lists!$C$5,IF(+$H25&lt;=O25,IF(O25&lt;=$G25,"ok","X"),"X"),IF(OR($F25=Lists!$C$3,$F25=Lists!$C$4),IF(OR(AND(O25&gt;=$H25,$G25=0),AND($H25=0,O25&lt;=$G25)),"ok","X")," ")),"")))</f>
        <v/>
      </c>
      <c r="Q25" s="95"/>
      <c r="R25" s="106" t="str">
        <f>IF(OR(AND(G25="",H25="",Q25=""),AND(G25=0,H25=0,Q25=0)),"",IF(Q25="","?",IF(Q25&gt;0,IF($F25=Lists!$C$5,IF(+$H25&lt;=Q25,IF(Q25&lt;=$G25,"ok","X"),"X"),IF(OR($F25=Lists!$C$3,$F25=Lists!$C$4),IF(OR(AND(Q25&gt;=$H25,$G25=0),AND($H25=0,Q25&lt;=$G25)),"ok","X")," ")),"")))</f>
        <v/>
      </c>
      <c r="S25" s="1242"/>
      <c r="T25" s="1243"/>
      <c r="U25" s="1244"/>
      <c r="V25" s="109" t="str">
        <f t="shared" si="0"/>
        <v/>
      </c>
      <c r="W25" s="103"/>
      <c r="X25" s="839"/>
      <c r="Y25" s="1198"/>
      <c r="Z25" s="1198"/>
      <c r="AA25" s="1198"/>
      <c r="AB25" s="1198"/>
      <c r="AC25" s="1198"/>
      <c r="AD25" s="1199"/>
    </row>
    <row r="26" spans="1:30" s="44" customFormat="1" ht="14.7" customHeight="1" x14ac:dyDescent="0.25">
      <c r="A26" s="82">
        <v>18</v>
      </c>
      <c r="B26" s="79"/>
      <c r="C26" s="1211"/>
      <c r="D26" s="1212"/>
      <c r="E26" s="90"/>
      <c r="F26" s="93"/>
      <c r="G26" s="87"/>
      <c r="H26" s="84"/>
      <c r="I26" s="95"/>
      <c r="J26" s="106" t="str">
        <f>IF(OR(AND(G26="",H26="",I26=""),AND(G26=0,H26=0,I26=0)),"",IF(I26="","?",IF(I26&gt;0,IF($F26=Lists!$C$5,IF(+$H26&lt;=I26,IF(I26&lt;=$G26,"ok","X"),"X"),IF(OR($F26=Lists!$C$3,$F26=Lists!$C$4),IF(OR(AND(I26&gt;=$H26,$G26=0),AND($H26=0,I26&lt;=$G26)),"ok","X")," ")),"")))</f>
        <v/>
      </c>
      <c r="K26" s="95"/>
      <c r="L26" s="106" t="str">
        <f>IF(OR(AND(G26="",H26="",K26=""),AND(G26=0,H26=0,K26=0)),"",IF(K26="","?",IF(K26&gt;0,IF($F26=Lists!$C$5,IF(+$H26&lt;=K26,IF(K26&lt;=$G26,"ok","X"),"X"),IF(OR($F26=Lists!$C$3,$F26=Lists!$C$4),IF(OR(AND(K26&gt;=$H26,$G26=0),AND($H26=0,K26&lt;=$G26)),"ok","X")," ")),"")))</f>
        <v/>
      </c>
      <c r="M26" s="95"/>
      <c r="N26" s="106" t="str">
        <f>IF(OR(AND(G26="",H26="",M26=""),AND(G26=0,H26=0,M26=0)),"",IF(M26="","?",IF(M26&gt;0,IF($F26=Lists!$C$5,IF(+$H26&lt;=M26,IF(M26&lt;=$G26,"ok","X"),"X"),IF(OR($F26=Lists!$C$3,$F26=Lists!$C$4),IF(OR(AND(M26&gt;=$H26,$G26=0),AND($H26=0,M26&lt;=$G26)),"ok","X")," ")),"")))</f>
        <v/>
      </c>
      <c r="O26" s="95"/>
      <c r="P26" s="99" t="str">
        <f>IF(OR(AND(G26="",H26="",O26=""),AND(G26=0,H26=0,O26=0)),"",IF(O26="","?",IF(O26&gt;0,IF($F26=Lists!$C$5,IF(+$H26&lt;=O26,IF(O26&lt;=$G26,"ok","X"),"X"),IF(OR($F26=Lists!$C$3,$F26=Lists!$C$4),IF(OR(AND(O26&gt;=$H26,$G26=0),AND($H26=0,O26&lt;=$G26)),"ok","X")," ")),"")))</f>
        <v/>
      </c>
      <c r="Q26" s="95"/>
      <c r="R26" s="106" t="str">
        <f>IF(OR(AND(G26="",H26="",Q26=""),AND(G26=0,H26=0,Q26=0)),"",IF(Q26="","?",IF(Q26&gt;0,IF($F26=Lists!$C$5,IF(+$H26&lt;=Q26,IF(Q26&lt;=$G26,"ok","X"),"X"),IF(OR($F26=Lists!$C$3,$F26=Lists!$C$4),IF(OR(AND(Q26&gt;=$H26,$G26=0),AND($H26=0,Q26&lt;=$G26)),"ok","X")," ")),"")))</f>
        <v/>
      </c>
      <c r="S26" s="1242"/>
      <c r="T26" s="1243"/>
      <c r="U26" s="1244"/>
      <c r="V26" s="109" t="str">
        <f t="shared" si="0"/>
        <v/>
      </c>
      <c r="W26" s="103"/>
      <c r="X26" s="839"/>
      <c r="Y26" s="1198"/>
      <c r="Z26" s="1198"/>
      <c r="AA26" s="1198"/>
      <c r="AB26" s="1198"/>
      <c r="AC26" s="1198"/>
      <c r="AD26" s="1199"/>
    </row>
    <row r="27" spans="1:30" s="44" customFormat="1" ht="14.7" customHeight="1" x14ac:dyDescent="0.25">
      <c r="A27" s="82">
        <v>19</v>
      </c>
      <c r="B27" s="79"/>
      <c r="C27" s="1211"/>
      <c r="D27" s="1212"/>
      <c r="E27" s="90"/>
      <c r="F27" s="93"/>
      <c r="G27" s="87"/>
      <c r="H27" s="84"/>
      <c r="I27" s="95"/>
      <c r="J27" s="106" t="str">
        <f>IF(OR(AND(G27="",H27="",I27=""),AND(G27=0,H27=0,I27=0)),"",IF(I27="","?",IF(I27&gt;0,IF($F27=Lists!$C$5,IF(+$H27&lt;=I27,IF(I27&lt;=$G27,"ok","X"),"X"),IF(OR($F27=Lists!$C$3,$F27=Lists!$C$4),IF(OR(AND(I27&gt;=$H27,$G27=0),AND($H27=0,I27&lt;=$G27)),"ok","X")," ")),"")))</f>
        <v/>
      </c>
      <c r="K27" s="95"/>
      <c r="L27" s="106" t="str">
        <f>IF(OR(AND(G27="",H27="",K27=""),AND(G27=0,H27=0,K27=0)),"",IF(K27="","?",IF(K27&gt;0,IF($F27=Lists!$C$5,IF(+$H27&lt;=K27,IF(K27&lt;=$G27,"ok","X"),"X"),IF(OR($F27=Lists!$C$3,$F27=Lists!$C$4),IF(OR(AND(K27&gt;=$H27,$G27=0),AND($H27=0,K27&lt;=$G27)),"ok","X")," ")),"")))</f>
        <v/>
      </c>
      <c r="M27" s="95"/>
      <c r="N27" s="106" t="str">
        <f>IF(OR(AND(G27="",H27="",M27=""),AND(G27=0,H27=0,M27=0)),"",IF(M27="","?",IF(M27&gt;0,IF($F27=Lists!$C$5,IF(+$H27&lt;=M27,IF(M27&lt;=$G27,"ok","X"),"X"),IF(OR($F27=Lists!$C$3,$F27=Lists!$C$4),IF(OR(AND(M27&gt;=$H27,$G27=0),AND($H27=0,M27&lt;=$G27)),"ok","X")," ")),"")))</f>
        <v/>
      </c>
      <c r="O27" s="95"/>
      <c r="P27" s="99" t="str">
        <f>IF(OR(AND(G27="",H27="",O27=""),AND(G27=0,H27=0,O27=0)),"",IF(O27="","?",IF(O27&gt;0,IF($F27=Lists!$C$5,IF(+$H27&lt;=O27,IF(O27&lt;=$G27,"ok","X"),"X"),IF(OR($F27=Lists!$C$3,$F27=Lists!$C$4),IF(OR(AND(O27&gt;=$H27,$G27=0),AND($H27=0,O27&lt;=$G27)),"ok","X")," ")),"")))</f>
        <v/>
      </c>
      <c r="Q27" s="95"/>
      <c r="R27" s="106" t="str">
        <f>IF(OR(AND(G27="",H27="",Q27=""),AND(G27=0,H27=0,Q27=0)),"",IF(Q27="","?",IF(Q27&gt;0,IF($F27=Lists!$C$5,IF(+$H27&lt;=Q27,IF(Q27&lt;=$G27,"ok","X"),"X"),IF(OR($F27=Lists!$C$3,$F27=Lists!$C$4),IF(OR(AND(Q27&gt;=$H27,$G27=0),AND($H27=0,Q27&lt;=$G27)),"ok","X")," ")),"")))</f>
        <v/>
      </c>
      <c r="S27" s="1242"/>
      <c r="T27" s="1243"/>
      <c r="U27" s="1244"/>
      <c r="V27" s="109" t="str">
        <f t="shared" si="0"/>
        <v/>
      </c>
      <c r="W27" s="103"/>
      <c r="X27" s="839"/>
      <c r="Y27" s="1198"/>
      <c r="Z27" s="1198"/>
      <c r="AA27" s="1198"/>
      <c r="AB27" s="1198"/>
      <c r="AC27" s="1198"/>
      <c r="AD27" s="1199"/>
    </row>
    <row r="28" spans="1:30" s="44" customFormat="1" ht="14.7" customHeight="1" x14ac:dyDescent="0.25">
      <c r="A28" s="82">
        <v>20</v>
      </c>
      <c r="B28" s="79"/>
      <c r="C28" s="1211"/>
      <c r="D28" s="1212"/>
      <c r="E28" s="90"/>
      <c r="F28" s="93"/>
      <c r="G28" s="87"/>
      <c r="H28" s="84"/>
      <c r="I28" s="95"/>
      <c r="J28" s="106" t="str">
        <f>IF(OR(AND(G28="",H28="",I28=""),AND(G28=0,H28=0,I28=0)),"",IF(I28="","?",IF(I28&gt;0,IF($F28=Lists!$C$5,IF(+$H28&lt;=I28,IF(I28&lt;=$G28,"ok","X"),"X"),IF(OR($F28=Lists!$C$3,$F28=Lists!$C$4),IF(OR(AND(I28&gt;=$H28,$G28=0),AND($H28=0,I28&lt;=$G28)),"ok","X")," ")),"")))</f>
        <v/>
      </c>
      <c r="K28" s="95"/>
      <c r="L28" s="106" t="str">
        <f>IF(OR(AND(G28="",H28="",K28=""),AND(G28=0,H28=0,K28=0)),"",IF(K28="","?",IF(K28&gt;0,IF($F28=Lists!$C$5,IF(+$H28&lt;=K28,IF(K28&lt;=$G28,"ok","X"),"X"),IF(OR($F28=Lists!$C$3,$F28=Lists!$C$4),IF(OR(AND(K28&gt;=$H28,$G28=0),AND($H28=0,K28&lt;=$G28)),"ok","X")," ")),"")))</f>
        <v/>
      </c>
      <c r="M28" s="95"/>
      <c r="N28" s="106" t="str">
        <f>IF(OR(AND(G28="",H28="",M28=""),AND(G28=0,H28=0,M28=0)),"",IF(M28="","?",IF(M28&gt;0,IF($F28=Lists!$C$5,IF(+$H28&lt;=M28,IF(M28&lt;=$G28,"ok","X"),"X"),IF(OR($F28=Lists!$C$3,$F28=Lists!$C$4),IF(OR(AND(M28&gt;=$H28,$G28=0),AND($H28=0,M28&lt;=$G28)),"ok","X")," ")),"")))</f>
        <v/>
      </c>
      <c r="O28" s="95"/>
      <c r="P28" s="99" t="str">
        <f>IF(OR(AND(G28="",H28="",O28=""),AND(G28=0,H28=0,O28=0)),"",IF(O28="","?",IF(O28&gt;0,IF($F28=Lists!$C$5,IF(+$H28&lt;=O28,IF(O28&lt;=$G28,"ok","X"),"X"),IF(OR($F28=Lists!$C$3,$F28=Lists!$C$4),IF(OR(AND(O28&gt;=$H28,$G28=0),AND($H28=0,O28&lt;=$G28)),"ok","X")," ")),"")))</f>
        <v/>
      </c>
      <c r="Q28" s="95"/>
      <c r="R28" s="106" t="str">
        <f>IF(OR(AND(G28="",H28="",Q28=""),AND(G28=0,H28=0,Q28=0)),"",IF(Q28="","?",IF(Q28&gt;0,IF($F28=Lists!$C$5,IF(+$H28&lt;=Q28,IF(Q28&lt;=$G28,"ok","X"),"X"),IF(OR($F28=Lists!$C$3,$F28=Lists!$C$4),IF(OR(AND(Q28&gt;=$H28,$G28=0),AND($H28=0,Q28&lt;=$G28)),"ok","X")," ")),"")))</f>
        <v/>
      </c>
      <c r="S28" s="1242"/>
      <c r="T28" s="1243"/>
      <c r="U28" s="1244"/>
      <c r="V28" s="109" t="str">
        <f t="shared" si="0"/>
        <v/>
      </c>
      <c r="W28" s="103"/>
      <c r="X28" s="839"/>
      <c r="Y28" s="1198"/>
      <c r="Z28" s="1198"/>
      <c r="AA28" s="1198"/>
      <c r="AB28" s="1198"/>
      <c r="AC28" s="1198"/>
      <c r="AD28" s="1199"/>
    </row>
    <row r="29" spans="1:30" s="44" customFormat="1" ht="14.7" customHeight="1" x14ac:dyDescent="0.25">
      <c r="A29" s="82">
        <v>21</v>
      </c>
      <c r="B29" s="79"/>
      <c r="C29" s="1211"/>
      <c r="D29" s="1212"/>
      <c r="E29" s="90"/>
      <c r="F29" s="93"/>
      <c r="G29" s="87"/>
      <c r="H29" s="84"/>
      <c r="I29" s="95"/>
      <c r="J29" s="106" t="str">
        <f>IF(OR(AND(G29="",H29="",I29=""),AND(G29=0,H29=0,I29=0)),"",IF(I29="","?",IF(I29&gt;0,IF($F29=Lists!$C$5,IF(+$H29&lt;=I29,IF(I29&lt;=$G29,"ok","X"),"X"),IF(OR($F29=Lists!$C$3,$F29=Lists!$C$4),IF(OR(AND(I29&gt;=$H29,$G29=0),AND($H29=0,I29&lt;=$G29)),"ok","X")," ")),"")))</f>
        <v/>
      </c>
      <c r="K29" s="95"/>
      <c r="L29" s="106" t="str">
        <f>IF(OR(AND(G29="",H29="",K29=""),AND(G29=0,H29=0,K29=0)),"",IF(K29="","?",IF(K29&gt;0,IF($F29=Lists!$C$5,IF(+$H29&lt;=K29,IF(K29&lt;=$G29,"ok","X"),"X"),IF(OR($F29=Lists!$C$3,$F29=Lists!$C$4),IF(OR(AND(K29&gt;=$H29,$G29=0),AND($H29=0,K29&lt;=$G29)),"ok","X")," ")),"")))</f>
        <v/>
      </c>
      <c r="M29" s="95"/>
      <c r="N29" s="106" t="str">
        <f>IF(OR(AND(G29="",H29="",M29=""),AND(G29=0,H29=0,M29=0)),"",IF(M29="","?",IF(M29&gt;0,IF($F29=Lists!$C$5,IF(+$H29&lt;=M29,IF(M29&lt;=$G29,"ok","X"),"X"),IF(OR($F29=Lists!$C$3,$F29=Lists!$C$4),IF(OR(AND(M29&gt;=$H29,$G29=0),AND($H29=0,M29&lt;=$G29)),"ok","X")," ")),"")))</f>
        <v/>
      </c>
      <c r="O29" s="95"/>
      <c r="P29" s="99" t="str">
        <f>IF(OR(AND(G29="",H29="",O29=""),AND(G29=0,H29=0,O29=0)),"",IF(O29="","?",IF(O29&gt;0,IF($F29=Lists!$C$5,IF(+$H29&lt;=O29,IF(O29&lt;=$G29,"ok","X"),"X"),IF(OR($F29=Lists!$C$3,$F29=Lists!$C$4),IF(OR(AND(O29&gt;=$H29,$G29=0),AND($H29=0,O29&lt;=$G29)),"ok","X")," ")),"")))</f>
        <v/>
      </c>
      <c r="Q29" s="95"/>
      <c r="R29" s="106" t="str">
        <f>IF(OR(AND(G29="",H29="",Q29=""),AND(G29=0,H29=0,Q29=0)),"",IF(Q29="","?",IF(Q29&gt;0,IF($F29=Lists!$C$5,IF(+$H29&lt;=Q29,IF(Q29&lt;=$G29,"ok","X"),"X"),IF(OR($F29=Lists!$C$3,$F29=Lists!$C$4),IF(OR(AND(Q29&gt;=$H29,$G29=0),AND($H29=0,Q29&lt;=$G29)),"ok","X")," ")),"")))</f>
        <v/>
      </c>
      <c r="S29" s="1242"/>
      <c r="T29" s="1243"/>
      <c r="U29" s="1244"/>
      <c r="V29" s="109" t="str">
        <f t="shared" si="0"/>
        <v/>
      </c>
      <c r="W29" s="103"/>
      <c r="X29" s="839"/>
      <c r="Y29" s="1198"/>
      <c r="Z29" s="1198"/>
      <c r="AA29" s="1198"/>
      <c r="AB29" s="1198"/>
      <c r="AC29" s="1198"/>
      <c r="AD29" s="1199"/>
    </row>
    <row r="30" spans="1:30" s="44" customFormat="1" ht="14.7" customHeight="1" x14ac:dyDescent="0.25">
      <c r="A30" s="82">
        <v>22</v>
      </c>
      <c r="B30" s="79"/>
      <c r="C30" s="1211"/>
      <c r="D30" s="1212"/>
      <c r="E30" s="90"/>
      <c r="F30" s="93"/>
      <c r="G30" s="87"/>
      <c r="H30" s="84"/>
      <c r="I30" s="95"/>
      <c r="J30" s="106" t="str">
        <f>IF(OR(AND(G30="",H30="",I30=""),AND(G30=0,H30=0,I30=0)),"",IF(I30="","?",IF(I30&gt;0,IF($F30=Lists!$C$5,IF(+$H30&lt;=I30,IF(I30&lt;=$G30,"ok","X"),"X"),IF(OR($F30=Lists!$C$3,$F30=Lists!$C$4),IF(OR(AND(I30&gt;=$H30,$G30=0),AND($H30=0,I30&lt;=$G30)),"ok","X")," ")),"")))</f>
        <v/>
      </c>
      <c r="K30" s="95"/>
      <c r="L30" s="106" t="str">
        <f>IF(OR(AND(G30="",H30="",K30=""),AND(G30=0,H30=0,K30=0)),"",IF(K30="","?",IF(K30&gt;0,IF($F30=Lists!$C$5,IF(+$H30&lt;=K30,IF(K30&lt;=$G30,"ok","X"),"X"),IF(OR($F30=Lists!$C$3,$F30=Lists!$C$4),IF(OR(AND(K30&gt;=$H30,$G30=0),AND($H30=0,K30&lt;=$G30)),"ok","X")," ")),"")))</f>
        <v/>
      </c>
      <c r="M30" s="95"/>
      <c r="N30" s="106" t="str">
        <f>IF(OR(AND(G30="",H30="",M30=""),AND(G30=0,H30=0,M30=0)),"",IF(M30="","?",IF(M30&gt;0,IF($F30=Lists!$C$5,IF(+$H30&lt;=M30,IF(M30&lt;=$G30,"ok","X"),"X"),IF(OR($F30=Lists!$C$3,$F30=Lists!$C$4),IF(OR(AND(M30&gt;=$H30,$G30=0),AND($H30=0,M30&lt;=$G30)),"ok","X")," ")),"")))</f>
        <v/>
      </c>
      <c r="O30" s="95"/>
      <c r="P30" s="99" t="str">
        <f>IF(OR(AND(G30="",H30="",O30=""),AND(G30=0,H30=0,O30=0)),"",IF(O30="","?",IF(O30&gt;0,IF($F30=Lists!$C$5,IF(+$H30&lt;=O30,IF(O30&lt;=$G30,"ok","X"),"X"),IF(OR($F30=Lists!$C$3,$F30=Lists!$C$4),IF(OR(AND(O30&gt;=$H30,$G30=0),AND($H30=0,O30&lt;=$G30)),"ok","X")," ")),"")))</f>
        <v/>
      </c>
      <c r="Q30" s="95"/>
      <c r="R30" s="106" t="str">
        <f>IF(OR(AND(G30="",H30="",Q30=""),AND(G30=0,H30=0,Q30=0)),"",IF(Q30="","?",IF(Q30&gt;0,IF($F30=Lists!$C$5,IF(+$H30&lt;=Q30,IF(Q30&lt;=$G30,"ok","X"),"X"),IF(OR($F30=Lists!$C$3,$F30=Lists!$C$4),IF(OR(AND(Q30&gt;=$H30,$G30=0),AND($H30=0,Q30&lt;=$G30)),"ok","X")," ")),"")))</f>
        <v/>
      </c>
      <c r="S30" s="1242"/>
      <c r="T30" s="1243"/>
      <c r="U30" s="1244"/>
      <c r="V30" s="109" t="str">
        <f t="shared" si="0"/>
        <v/>
      </c>
      <c r="W30" s="103"/>
      <c r="X30" s="839"/>
      <c r="Y30" s="1198"/>
      <c r="Z30" s="1198"/>
      <c r="AA30" s="1198"/>
      <c r="AB30" s="1198"/>
      <c r="AC30" s="1198"/>
      <c r="AD30" s="1199"/>
    </row>
    <row r="31" spans="1:30" s="44" customFormat="1" ht="14.7" customHeight="1" x14ac:dyDescent="0.25">
      <c r="A31" s="82">
        <v>23</v>
      </c>
      <c r="B31" s="79"/>
      <c r="C31" s="1211"/>
      <c r="D31" s="1212"/>
      <c r="E31" s="90"/>
      <c r="F31" s="93"/>
      <c r="G31" s="87"/>
      <c r="H31" s="84"/>
      <c r="I31" s="95"/>
      <c r="J31" s="106" t="str">
        <f>IF(OR(AND(G31="",H31="",I31=""),AND(G31=0,H31=0,I31=0)),"",IF(I31="","?",IF(I31&gt;0,IF($F31=Lists!$C$5,IF(+$H31&lt;=I31,IF(I31&lt;=$G31,"ok","X"),"X"),IF(OR($F31=Lists!$C$3,$F31=Lists!$C$4),IF(OR(AND(I31&gt;=$H31,$G31=0),AND($H31=0,I31&lt;=$G31)),"ok","X")," ")),"")))</f>
        <v/>
      </c>
      <c r="K31" s="95"/>
      <c r="L31" s="106" t="str">
        <f>IF(OR(AND(G31="",H31="",K31=""),AND(G31=0,H31=0,K31=0)),"",IF(K31="","?",IF(K31&gt;0,IF($F31=Lists!$C$5,IF(+$H31&lt;=K31,IF(K31&lt;=$G31,"ok","X"),"X"),IF(OR($F31=Lists!$C$3,$F31=Lists!$C$4),IF(OR(AND(K31&gt;=$H31,$G31=0),AND($H31=0,K31&lt;=$G31)),"ok","X")," ")),"")))</f>
        <v/>
      </c>
      <c r="M31" s="95"/>
      <c r="N31" s="106" t="str">
        <f>IF(OR(AND(G31="",H31="",M31=""),AND(G31=0,H31=0,M31=0)),"",IF(M31="","?",IF(M31&gt;0,IF($F31=Lists!$C$5,IF(+$H31&lt;=M31,IF(M31&lt;=$G31,"ok","X"),"X"),IF(OR($F31=Lists!$C$3,$F31=Lists!$C$4),IF(OR(AND(M31&gt;=$H31,$G31=0),AND($H31=0,M31&lt;=$G31)),"ok","X")," ")),"")))</f>
        <v/>
      </c>
      <c r="O31" s="95"/>
      <c r="P31" s="99" t="str">
        <f>IF(OR(AND(G31="",H31="",O31=""),AND(G31=0,H31=0,O31=0)),"",IF(O31="","?",IF(O31&gt;0,IF($F31=Lists!$C$5,IF(+$H31&lt;=O31,IF(O31&lt;=$G31,"ok","X"),"X"),IF(OR($F31=Lists!$C$3,$F31=Lists!$C$4),IF(OR(AND(O31&gt;=$H31,$G31=0),AND($H31=0,O31&lt;=$G31)),"ok","X")," ")),"")))</f>
        <v/>
      </c>
      <c r="Q31" s="95"/>
      <c r="R31" s="106" t="str">
        <f>IF(OR(AND(G31="",H31="",Q31=""),AND(G31=0,H31=0,Q31=0)),"",IF(Q31="","?",IF(Q31&gt;0,IF($F31=Lists!$C$5,IF(+$H31&lt;=Q31,IF(Q31&lt;=$G31,"ok","X"),"X"),IF(OR($F31=Lists!$C$3,$F31=Lists!$C$4),IF(OR(AND(Q31&gt;=$H31,$G31=0),AND($H31=0,Q31&lt;=$G31)),"ok","X")," ")),"")))</f>
        <v/>
      </c>
      <c r="S31" s="1242"/>
      <c r="T31" s="1243"/>
      <c r="U31" s="1244"/>
      <c r="V31" s="109" t="str">
        <f t="shared" si="0"/>
        <v/>
      </c>
      <c r="W31" s="103"/>
      <c r="X31" s="839"/>
      <c r="Y31" s="1198"/>
      <c r="Z31" s="1198"/>
      <c r="AA31" s="1198"/>
      <c r="AB31" s="1198"/>
      <c r="AC31" s="1198"/>
      <c r="AD31" s="1199"/>
    </row>
    <row r="32" spans="1:30" s="44" customFormat="1" ht="14.7" customHeight="1" x14ac:dyDescent="0.25">
      <c r="A32" s="82">
        <v>24</v>
      </c>
      <c r="B32" s="79"/>
      <c r="C32" s="1211"/>
      <c r="D32" s="1212"/>
      <c r="E32" s="90"/>
      <c r="F32" s="93"/>
      <c r="G32" s="87"/>
      <c r="H32" s="84"/>
      <c r="I32" s="95"/>
      <c r="J32" s="106" t="str">
        <f>IF(OR(AND(G32="",H32="",I32=""),AND(G32=0,H32=0,I32=0)),"",IF(I32="","?",IF(I32&gt;0,IF($F32=Lists!$C$5,IF(+$H32&lt;=I32,IF(I32&lt;=$G32,"ok","X"),"X"),IF(OR($F32=Lists!$C$3,$F32=Lists!$C$4),IF(OR(AND(I32&gt;=$H32,$G32=0),AND($H32=0,I32&lt;=$G32)),"ok","X")," ")),"")))</f>
        <v/>
      </c>
      <c r="K32" s="95"/>
      <c r="L32" s="106" t="str">
        <f>IF(OR(AND(G32="",H32="",K32=""),AND(G32=0,H32=0,K32=0)),"",IF(K32="","?",IF(K32&gt;0,IF($F32=Lists!$C$5,IF(+$H32&lt;=K32,IF(K32&lt;=$G32,"ok","X"),"X"),IF(OR($F32=Lists!$C$3,$F32=Lists!$C$4),IF(OR(AND(K32&gt;=$H32,$G32=0),AND($H32=0,K32&lt;=$G32)),"ok","X")," ")),"")))</f>
        <v/>
      </c>
      <c r="M32" s="95"/>
      <c r="N32" s="106" t="str">
        <f>IF(OR(AND(G32="",H32="",M32=""),AND(G32=0,H32=0,M32=0)),"",IF(M32="","?",IF(M32&gt;0,IF($F32=Lists!$C$5,IF(+$H32&lt;=M32,IF(M32&lt;=$G32,"ok","X"),"X"),IF(OR($F32=Lists!$C$3,$F32=Lists!$C$4),IF(OR(AND(M32&gt;=$H32,$G32=0),AND($H32=0,M32&lt;=$G32)),"ok","X")," ")),"")))</f>
        <v/>
      </c>
      <c r="O32" s="95"/>
      <c r="P32" s="99" t="str">
        <f>IF(OR(AND(G32="",H32="",O32=""),AND(G32=0,H32=0,O32=0)),"",IF(O32="","?",IF(O32&gt;0,IF($F32=Lists!$C$5,IF(+$H32&lt;=O32,IF(O32&lt;=$G32,"ok","X"),"X"),IF(OR($F32=Lists!$C$3,$F32=Lists!$C$4),IF(OR(AND(O32&gt;=$H32,$G32=0),AND($H32=0,O32&lt;=$G32)),"ok","X")," ")),"")))</f>
        <v/>
      </c>
      <c r="Q32" s="95"/>
      <c r="R32" s="106" t="str">
        <f>IF(OR(AND(G32="",H32="",Q32=""),AND(G32=0,H32=0,Q32=0)),"",IF(Q32="","?",IF(Q32&gt;0,IF($F32=Lists!$C$5,IF(+$H32&lt;=Q32,IF(Q32&lt;=$G32,"ok","X"),"X"),IF(OR($F32=Lists!$C$3,$F32=Lists!$C$4),IF(OR(AND(Q32&gt;=$H32,$G32=0),AND($H32=0,Q32&lt;=$G32)),"ok","X")," ")),"")))</f>
        <v/>
      </c>
      <c r="S32" s="1242"/>
      <c r="T32" s="1243"/>
      <c r="U32" s="1244"/>
      <c r="V32" s="109" t="str">
        <f t="shared" si="0"/>
        <v/>
      </c>
      <c r="W32" s="103"/>
      <c r="X32" s="839"/>
      <c r="Y32" s="1198"/>
      <c r="Z32" s="1198"/>
      <c r="AA32" s="1198"/>
      <c r="AB32" s="1198"/>
      <c r="AC32" s="1198"/>
      <c r="AD32" s="1199"/>
    </row>
    <row r="33" spans="1:30" s="44" customFormat="1" ht="14.7" customHeight="1" x14ac:dyDescent="0.25">
      <c r="A33" s="82">
        <v>25</v>
      </c>
      <c r="B33" s="79"/>
      <c r="C33" s="1211"/>
      <c r="D33" s="1212"/>
      <c r="E33" s="90"/>
      <c r="F33" s="93"/>
      <c r="G33" s="87"/>
      <c r="H33" s="84"/>
      <c r="I33" s="95"/>
      <c r="J33" s="106" t="str">
        <f>IF(OR(AND(G33="",H33="",I33=""),AND(G33=0,H33=0,I33=0)),"",IF(I33="","?",IF(I33&gt;0,IF($F33=Lists!$C$5,IF(+$H33&lt;=I33,IF(I33&lt;=$G33,"ok","X"),"X"),IF(OR($F33=Lists!$C$3,$F33=Lists!$C$4),IF(OR(AND(I33&gt;=$H33,$G33=0),AND($H33=0,I33&lt;=$G33)),"ok","X")," ")),"")))</f>
        <v/>
      </c>
      <c r="K33" s="95"/>
      <c r="L33" s="106" t="str">
        <f>IF(OR(AND(G33="",H33="",K33=""),AND(G33=0,H33=0,K33=0)),"",IF(K33="","?",IF(K33&gt;0,IF($F33=Lists!$C$5,IF(+$H33&lt;=K33,IF(K33&lt;=$G33,"ok","X"),"X"),IF(OR($F33=Lists!$C$3,$F33=Lists!$C$4),IF(OR(AND(K33&gt;=$H33,$G33=0),AND($H33=0,K33&lt;=$G33)),"ok","X")," ")),"")))</f>
        <v/>
      </c>
      <c r="M33" s="95"/>
      <c r="N33" s="106" t="str">
        <f>IF(OR(AND(G33="",H33="",M33=""),AND(G33=0,H33=0,M33=0)),"",IF(M33="","?",IF(M33&gt;0,IF($F33=Lists!$C$5,IF(+$H33&lt;=M33,IF(M33&lt;=$G33,"ok","X"),"X"),IF(OR($F33=Lists!$C$3,$F33=Lists!$C$4),IF(OR(AND(M33&gt;=$H33,$G33=0),AND($H33=0,M33&lt;=$G33)),"ok","X")," ")),"")))</f>
        <v/>
      </c>
      <c r="O33" s="95"/>
      <c r="P33" s="99" t="str">
        <f>IF(OR(AND(G33="",H33="",O33=""),AND(G33=0,H33=0,O33=0)),"",IF(O33="","?",IF(O33&gt;0,IF($F33=Lists!$C$5,IF(+$H33&lt;=O33,IF(O33&lt;=$G33,"ok","X"),"X"),IF(OR($F33=Lists!$C$3,$F33=Lists!$C$4),IF(OR(AND(O33&gt;=$H33,$G33=0),AND($H33=0,O33&lt;=$G33)),"ok","X")," ")),"")))</f>
        <v/>
      </c>
      <c r="Q33" s="95"/>
      <c r="R33" s="106" t="str">
        <f>IF(OR(AND(G33="",H33="",Q33=""),AND(G33=0,H33=0,Q33=0)),"",IF(Q33="","?",IF(Q33&gt;0,IF($F33=Lists!$C$5,IF(+$H33&lt;=Q33,IF(Q33&lt;=$G33,"ok","X"),"X"),IF(OR($F33=Lists!$C$3,$F33=Lists!$C$4),IF(OR(AND(Q33&gt;=$H33,$G33=0),AND($H33=0,Q33&lt;=$G33)),"ok","X")," ")),"")))</f>
        <v/>
      </c>
      <c r="S33" s="1242"/>
      <c r="T33" s="1243"/>
      <c r="U33" s="1244"/>
      <c r="V33" s="109" t="str">
        <f t="shared" si="0"/>
        <v/>
      </c>
      <c r="W33" s="103"/>
      <c r="X33" s="839"/>
      <c r="Y33" s="1198"/>
      <c r="Z33" s="1198"/>
      <c r="AA33" s="1198"/>
      <c r="AB33" s="1198"/>
      <c r="AC33" s="1198"/>
      <c r="AD33" s="1199"/>
    </row>
    <row r="34" spans="1:30" s="44" customFormat="1" ht="14.7" customHeight="1" x14ac:dyDescent="0.25">
      <c r="A34" s="82">
        <v>26</v>
      </c>
      <c r="B34" s="79"/>
      <c r="C34" s="1211"/>
      <c r="D34" s="1212"/>
      <c r="E34" s="90"/>
      <c r="F34" s="93"/>
      <c r="G34" s="87"/>
      <c r="H34" s="84"/>
      <c r="I34" s="95"/>
      <c r="J34" s="106" t="str">
        <f>IF(OR(AND(G34="",H34="",I34=""),AND(G34=0,H34=0,I34=0)),"",IF(I34="","?",IF(I34&gt;0,IF($F34=Lists!$C$5,IF(+$H34&lt;=I34,IF(I34&lt;=$G34,"ok","X"),"X"),IF(OR($F34=Lists!$C$3,$F34=Lists!$C$4),IF(OR(AND(I34&gt;=$H34,$G34=0),AND($H34=0,I34&lt;=$G34)),"ok","X")," ")),"")))</f>
        <v/>
      </c>
      <c r="K34" s="95"/>
      <c r="L34" s="106" t="str">
        <f>IF(OR(AND(G34="",H34="",K34=""),AND(G34=0,H34=0,K34=0)),"",IF(K34="","?",IF(K34&gt;0,IF($F34=Lists!$C$5,IF(+$H34&lt;=K34,IF(K34&lt;=$G34,"ok","X"),"X"),IF(OR($F34=Lists!$C$3,$F34=Lists!$C$4),IF(OR(AND(K34&gt;=$H34,$G34=0),AND($H34=0,K34&lt;=$G34)),"ok","X")," ")),"")))</f>
        <v/>
      </c>
      <c r="M34" s="95"/>
      <c r="N34" s="106" t="str">
        <f>IF(OR(AND(G34="",H34="",M34=""),AND(G34=0,H34=0,M34=0)),"",IF(M34="","?",IF(M34&gt;0,IF($F34=Lists!$C$5,IF(+$H34&lt;=M34,IF(M34&lt;=$G34,"ok","X"),"X"),IF(OR($F34=Lists!$C$3,$F34=Lists!$C$4),IF(OR(AND(M34&gt;=$H34,$G34=0),AND($H34=0,M34&lt;=$G34)),"ok","X")," ")),"")))</f>
        <v/>
      </c>
      <c r="O34" s="95"/>
      <c r="P34" s="99" t="str">
        <f>IF(OR(AND(G34="",H34="",O34=""),AND(G34=0,H34=0,O34=0)),"",IF(O34="","?",IF(O34&gt;0,IF($F34=Lists!$C$5,IF(+$H34&lt;=O34,IF(O34&lt;=$G34,"ok","X"),"X"),IF(OR($F34=Lists!$C$3,$F34=Lists!$C$4),IF(OR(AND(O34&gt;=$H34,$G34=0),AND($H34=0,O34&lt;=$G34)),"ok","X")," ")),"")))</f>
        <v/>
      </c>
      <c r="Q34" s="95"/>
      <c r="R34" s="106" t="str">
        <f>IF(OR(AND(G34="",H34="",Q34=""),AND(G34=0,H34=0,Q34=0)),"",IF(Q34="","?",IF(Q34&gt;0,IF($F34=Lists!$C$5,IF(+$H34&lt;=Q34,IF(Q34&lt;=$G34,"ok","X"),"X"),IF(OR($F34=Lists!$C$3,$F34=Lists!$C$4),IF(OR(AND(Q34&gt;=$H34,$G34=0),AND($H34=0,Q34&lt;=$G34)),"ok","X")," ")),"")))</f>
        <v/>
      </c>
      <c r="S34" s="1242"/>
      <c r="T34" s="1243"/>
      <c r="U34" s="1244"/>
      <c r="V34" s="109" t="str">
        <f t="shared" si="0"/>
        <v/>
      </c>
      <c r="W34" s="103"/>
      <c r="X34" s="839"/>
      <c r="Y34" s="1198"/>
      <c r="Z34" s="1198"/>
      <c r="AA34" s="1198"/>
      <c r="AB34" s="1198"/>
      <c r="AC34" s="1198"/>
      <c r="AD34" s="1199"/>
    </row>
    <row r="35" spans="1:30" s="44" customFormat="1" ht="14.7" customHeight="1" x14ac:dyDescent="0.25">
      <c r="A35" s="82">
        <v>27</v>
      </c>
      <c r="B35" s="79"/>
      <c r="C35" s="1211"/>
      <c r="D35" s="1212"/>
      <c r="E35" s="90"/>
      <c r="F35" s="93"/>
      <c r="G35" s="87"/>
      <c r="H35" s="84"/>
      <c r="I35" s="95"/>
      <c r="J35" s="106" t="str">
        <f>IF(OR(AND(G35="",H35="",I35=""),AND(G35=0,H35=0,I35=0)),"",IF(I35="","?",IF(I35&gt;0,IF($F35=Lists!$C$5,IF(+$H35&lt;=I35,IF(I35&lt;=$G35,"ok","X"),"X"),IF(OR($F35=Lists!$C$3,$F35=Lists!$C$4),IF(OR(AND(I35&gt;=$H35,$G35=0),AND($H35=0,I35&lt;=$G35)),"ok","X")," ")),"")))</f>
        <v/>
      </c>
      <c r="K35" s="95"/>
      <c r="L35" s="106" t="str">
        <f>IF(OR(AND(G35="",H35="",K35=""),AND(G35=0,H35=0,K35=0)),"",IF(K35="","?",IF(K35&gt;0,IF($F35=Lists!$C$5,IF(+$H35&lt;=K35,IF(K35&lt;=$G35,"ok","X"),"X"),IF(OR($F35=Lists!$C$3,$F35=Lists!$C$4),IF(OR(AND(K35&gt;=$H35,$G35=0),AND($H35=0,K35&lt;=$G35)),"ok","X")," ")),"")))</f>
        <v/>
      </c>
      <c r="M35" s="95"/>
      <c r="N35" s="106" t="str">
        <f>IF(OR(AND(G35="",H35="",M35=""),AND(G35=0,H35=0,M35=0)),"",IF(M35="","?",IF(M35&gt;0,IF($F35=Lists!$C$5,IF(+$H35&lt;=M35,IF(M35&lt;=$G35,"ok","X"),"X"),IF(OR($F35=Lists!$C$3,$F35=Lists!$C$4),IF(OR(AND(M35&gt;=$H35,$G35=0),AND($H35=0,M35&lt;=$G35)),"ok","X")," ")),"")))</f>
        <v/>
      </c>
      <c r="O35" s="95"/>
      <c r="P35" s="99" t="str">
        <f>IF(OR(AND(G35="",H35="",O35=""),AND(G35=0,H35=0,O35=0)),"",IF(O35="","?",IF(O35&gt;0,IF($F35=Lists!$C$5,IF(+$H35&lt;=O35,IF(O35&lt;=$G35,"ok","X"),"X"),IF(OR($F35=Lists!$C$3,$F35=Lists!$C$4),IF(OR(AND(O35&gt;=$H35,$G35=0),AND($H35=0,O35&lt;=$G35)),"ok","X")," ")),"")))</f>
        <v/>
      </c>
      <c r="Q35" s="95"/>
      <c r="R35" s="106" t="str">
        <f>IF(OR(AND(G35="",H35="",Q35=""),AND(G35=0,H35=0,Q35=0)),"",IF(Q35="","?",IF(Q35&gt;0,IF($F35=Lists!$C$5,IF(+$H35&lt;=Q35,IF(Q35&lt;=$G35,"ok","X"),"X"),IF(OR($F35=Lists!$C$3,$F35=Lists!$C$4),IF(OR(AND(Q35&gt;=$H35,$G35=0),AND($H35=0,Q35&lt;=$G35)),"ok","X")," ")),"")))</f>
        <v/>
      </c>
      <c r="S35" s="1242"/>
      <c r="T35" s="1243"/>
      <c r="U35" s="1244"/>
      <c r="V35" s="109" t="str">
        <f t="shared" si="0"/>
        <v/>
      </c>
      <c r="W35" s="103"/>
      <c r="X35" s="839"/>
      <c r="Y35" s="1198"/>
      <c r="Z35" s="1198"/>
      <c r="AA35" s="1198"/>
      <c r="AB35" s="1198"/>
      <c r="AC35" s="1198"/>
      <c r="AD35" s="1199"/>
    </row>
    <row r="36" spans="1:30" s="44" customFormat="1" ht="14.7" customHeight="1" x14ac:dyDescent="0.25">
      <c r="A36" s="82">
        <v>28</v>
      </c>
      <c r="B36" s="79"/>
      <c r="C36" s="1211"/>
      <c r="D36" s="1212"/>
      <c r="E36" s="90"/>
      <c r="F36" s="93"/>
      <c r="G36" s="87"/>
      <c r="H36" s="84"/>
      <c r="I36" s="95"/>
      <c r="J36" s="106" t="str">
        <f>IF(OR(AND(G36="",H36="",I36=""),AND(G36=0,H36=0,I36=0)),"",IF(I36="","?",IF(I36&gt;0,IF($F36=Lists!$C$5,IF(+$H36&lt;=I36,IF(I36&lt;=$G36,"ok","X"),"X"),IF(OR($F36=Lists!$C$3,$F36=Lists!$C$4),IF(OR(AND(I36&gt;=$H36,$G36=0),AND($H36=0,I36&lt;=$G36)),"ok","X")," ")),"")))</f>
        <v/>
      </c>
      <c r="K36" s="95"/>
      <c r="L36" s="106" t="str">
        <f>IF(OR(AND(G36="",H36="",K36=""),AND(G36=0,H36=0,K36=0)),"",IF(K36="","?",IF(K36&gt;0,IF($F36=Lists!$C$5,IF(+$H36&lt;=K36,IF(K36&lt;=$G36,"ok","X"),"X"),IF(OR($F36=Lists!$C$3,$F36=Lists!$C$4),IF(OR(AND(K36&gt;=$H36,$G36=0),AND($H36=0,K36&lt;=$G36)),"ok","X")," ")),"")))</f>
        <v/>
      </c>
      <c r="M36" s="95"/>
      <c r="N36" s="106" t="str">
        <f>IF(OR(AND(G36="",H36="",M36=""),AND(G36=0,H36=0,M36=0)),"",IF(M36="","?",IF(M36&gt;0,IF($F36=Lists!$C$5,IF(+$H36&lt;=M36,IF(M36&lt;=$G36,"ok","X"),"X"),IF(OR($F36=Lists!$C$3,$F36=Lists!$C$4),IF(OR(AND(M36&gt;=$H36,$G36=0),AND($H36=0,M36&lt;=$G36)),"ok","X")," ")),"")))</f>
        <v/>
      </c>
      <c r="O36" s="95"/>
      <c r="P36" s="99" t="str">
        <f>IF(OR(AND(G36="",H36="",O36=""),AND(G36=0,H36=0,O36=0)),"",IF(O36="","?",IF(O36&gt;0,IF($F36=Lists!$C$5,IF(+$H36&lt;=O36,IF(O36&lt;=$G36,"ok","X"),"X"),IF(OR($F36=Lists!$C$3,$F36=Lists!$C$4),IF(OR(AND(O36&gt;=$H36,$G36=0),AND($H36=0,O36&lt;=$G36)),"ok","X")," ")),"")))</f>
        <v/>
      </c>
      <c r="Q36" s="95"/>
      <c r="R36" s="106" t="str">
        <f>IF(OR(AND(G36="",H36="",Q36=""),AND(G36=0,H36=0,Q36=0)),"",IF(Q36="","?",IF(Q36&gt;0,IF($F36=Lists!$C$5,IF(+$H36&lt;=Q36,IF(Q36&lt;=$G36,"ok","X"),"X"),IF(OR($F36=Lists!$C$3,$F36=Lists!$C$4),IF(OR(AND(Q36&gt;=$H36,$G36=0),AND($H36=0,Q36&lt;=$G36)),"ok","X")," ")),"")))</f>
        <v/>
      </c>
      <c r="S36" s="1242"/>
      <c r="T36" s="1243"/>
      <c r="U36" s="1244"/>
      <c r="V36" s="109" t="str">
        <f t="shared" si="0"/>
        <v/>
      </c>
      <c r="W36" s="103"/>
      <c r="X36" s="839"/>
      <c r="Y36" s="1198"/>
      <c r="Z36" s="1198"/>
      <c r="AA36" s="1198"/>
      <c r="AB36" s="1198"/>
      <c r="AC36" s="1198"/>
      <c r="AD36" s="1199"/>
    </row>
    <row r="37" spans="1:30" s="44" customFormat="1" ht="14.7" customHeight="1" x14ac:dyDescent="0.25">
      <c r="A37" s="82">
        <v>29</v>
      </c>
      <c r="B37" s="79"/>
      <c r="C37" s="1211"/>
      <c r="D37" s="1212"/>
      <c r="E37" s="90"/>
      <c r="F37" s="93"/>
      <c r="G37" s="87"/>
      <c r="H37" s="84"/>
      <c r="I37" s="95"/>
      <c r="J37" s="106" t="str">
        <f>IF(OR(AND(G37="",H37="",I37=""),AND(G37=0,H37=0,I37=0)),"",IF(I37="","?",IF(I37&gt;0,IF($F37=Lists!$C$5,IF(+$H37&lt;=I37,IF(I37&lt;=$G37,"ok","X"),"X"),IF(OR($F37=Lists!$C$3,$F37=Lists!$C$4),IF(OR(AND(I37&gt;=$H37,$G37=0),AND($H37=0,I37&lt;=$G37)),"ok","X")," ")),"")))</f>
        <v/>
      </c>
      <c r="K37" s="95"/>
      <c r="L37" s="106" t="str">
        <f>IF(OR(AND(G37="",H37="",K37=""),AND(G37=0,H37=0,K37=0)),"",IF(K37="","?",IF(K37&gt;0,IF($F37=Lists!$C$5,IF(+$H37&lt;=K37,IF(K37&lt;=$G37,"ok","X"),"X"),IF(OR($F37=Lists!$C$3,$F37=Lists!$C$4),IF(OR(AND(K37&gt;=$H37,$G37=0),AND($H37=0,K37&lt;=$G37)),"ok","X")," ")),"")))</f>
        <v/>
      </c>
      <c r="M37" s="95"/>
      <c r="N37" s="106" t="str">
        <f>IF(OR(AND(G37="",H37="",M37=""),AND(G37=0,H37=0,M37=0)),"",IF(M37="","?",IF(M37&gt;0,IF($F37=Lists!$C$5,IF(+$H37&lt;=M37,IF(M37&lt;=$G37,"ok","X"),"X"),IF(OR($F37=Lists!$C$3,$F37=Lists!$C$4),IF(OR(AND(M37&gt;=$H37,$G37=0),AND($H37=0,M37&lt;=$G37)),"ok","X")," ")),"")))</f>
        <v/>
      </c>
      <c r="O37" s="95"/>
      <c r="P37" s="99" t="str">
        <f>IF(OR(AND(G37="",H37="",O37=""),AND(G37=0,H37=0,O37=0)),"",IF(O37="","?",IF(O37&gt;0,IF($F37=Lists!$C$5,IF(+$H37&lt;=O37,IF(O37&lt;=$G37,"ok","X"),"X"),IF(OR($F37=Lists!$C$3,$F37=Lists!$C$4),IF(OR(AND(O37&gt;=$H37,$G37=0),AND($H37=0,O37&lt;=$G37)),"ok","X")," ")),"")))</f>
        <v/>
      </c>
      <c r="Q37" s="95"/>
      <c r="R37" s="106" t="str">
        <f>IF(OR(AND(G37="",H37="",Q37=""),AND(G37=0,H37=0,Q37=0)),"",IF(Q37="","?",IF(Q37&gt;0,IF($F37=Lists!$C$5,IF(+$H37&lt;=Q37,IF(Q37&lt;=$G37,"ok","X"),"X"),IF(OR($F37=Lists!$C$3,$F37=Lists!$C$4),IF(OR(AND(Q37&gt;=$H37,$G37=0),AND($H37=0,Q37&lt;=$G37)),"ok","X")," ")),"")))</f>
        <v/>
      </c>
      <c r="S37" s="1242"/>
      <c r="T37" s="1243"/>
      <c r="U37" s="1244"/>
      <c r="V37" s="109" t="str">
        <f t="shared" si="0"/>
        <v/>
      </c>
      <c r="W37" s="103"/>
      <c r="X37" s="839"/>
      <c r="Y37" s="1198"/>
      <c r="Z37" s="1198"/>
      <c r="AA37" s="1198"/>
      <c r="AB37" s="1198"/>
      <c r="AC37" s="1198"/>
      <c r="AD37" s="1199"/>
    </row>
    <row r="38" spans="1:30" s="44" customFormat="1" ht="14.7" customHeight="1" x14ac:dyDescent="0.25">
      <c r="A38" s="82">
        <v>30</v>
      </c>
      <c r="B38" s="79"/>
      <c r="C38" s="1211"/>
      <c r="D38" s="1212"/>
      <c r="E38" s="90"/>
      <c r="F38" s="93"/>
      <c r="G38" s="87"/>
      <c r="H38" s="84"/>
      <c r="I38" s="95"/>
      <c r="J38" s="106" t="str">
        <f>IF(OR(AND(G38="",H38="",I38=""),AND(G38=0,H38=0,I38=0)),"",IF(I38="","?",IF(I38&gt;0,IF($F38=Lists!$C$5,IF(+$H38&lt;=I38,IF(I38&lt;=$G38,"ok","X"),"X"),IF(OR($F38=Lists!$C$3,$F38=Lists!$C$4),IF(OR(AND(I38&gt;=$H38,$G38=0),AND($H38=0,I38&lt;=$G38)),"ok","X")," ")),"")))</f>
        <v/>
      </c>
      <c r="K38" s="95"/>
      <c r="L38" s="106" t="str">
        <f>IF(OR(AND(G38="",H38="",K38=""),AND(G38=0,H38=0,K38=0)),"",IF(K38="","?",IF(K38&gt;0,IF($F38=Lists!$C$5,IF(+$H38&lt;=K38,IF(K38&lt;=$G38,"ok","X"),"X"),IF(OR($F38=Lists!$C$3,$F38=Lists!$C$4),IF(OR(AND(K38&gt;=$H38,$G38=0),AND($H38=0,K38&lt;=$G38)),"ok","X")," ")),"")))</f>
        <v/>
      </c>
      <c r="M38" s="95"/>
      <c r="N38" s="106" t="str">
        <f>IF(OR(AND(G38="",H38="",M38=""),AND(G38=0,H38=0,M38=0)),"",IF(M38="","?",IF(M38&gt;0,IF($F38=Lists!$C$5,IF(+$H38&lt;=M38,IF(M38&lt;=$G38,"ok","X"),"X"),IF(OR($F38=Lists!$C$3,$F38=Lists!$C$4),IF(OR(AND(M38&gt;=$H38,$G38=0),AND($H38=0,M38&lt;=$G38)),"ok","X")," ")),"")))</f>
        <v/>
      </c>
      <c r="O38" s="95"/>
      <c r="P38" s="99" t="str">
        <f>IF(OR(AND(G38="",H38="",O38=""),AND(G38=0,H38=0,O38=0)),"",IF(O38="","?",IF(O38&gt;0,IF($F38=Lists!$C$5,IF(+$H38&lt;=O38,IF(O38&lt;=$G38,"ok","X"),"X"),IF(OR($F38=Lists!$C$3,$F38=Lists!$C$4),IF(OR(AND(O38&gt;=$H38,$G38=0),AND($H38=0,O38&lt;=$G38)),"ok","X")," ")),"")))</f>
        <v/>
      </c>
      <c r="Q38" s="95"/>
      <c r="R38" s="106" t="str">
        <f>IF(OR(AND(G38="",H38="",Q38=""),AND(G38=0,H38=0,Q38=0)),"",IF(Q38="","?",IF(Q38&gt;0,IF($F38=Lists!$C$5,IF(+$H38&lt;=Q38,IF(Q38&lt;=$G38,"ok","X"),"X"),IF(OR($F38=Lists!$C$3,$F38=Lists!$C$4),IF(OR(AND(Q38&gt;=$H38,$G38=0),AND($H38=0,Q38&lt;=$G38)),"ok","X")," ")),"")))</f>
        <v/>
      </c>
      <c r="S38" s="1242"/>
      <c r="T38" s="1243"/>
      <c r="U38" s="1244"/>
      <c r="V38" s="109" t="str">
        <f t="shared" si="0"/>
        <v/>
      </c>
      <c r="W38" s="103"/>
      <c r="X38" s="839"/>
      <c r="Y38" s="1198"/>
      <c r="Z38" s="1198"/>
      <c r="AA38" s="1198"/>
      <c r="AB38" s="1198"/>
      <c r="AC38" s="1198"/>
      <c r="AD38" s="1199"/>
    </row>
    <row r="39" spans="1:30" s="44" customFormat="1" ht="14.7" customHeight="1" x14ac:dyDescent="0.25">
      <c r="A39" s="82">
        <v>31</v>
      </c>
      <c r="B39" s="79"/>
      <c r="C39" s="1211"/>
      <c r="D39" s="1212"/>
      <c r="E39" s="90"/>
      <c r="F39" s="93"/>
      <c r="G39" s="87"/>
      <c r="H39" s="84"/>
      <c r="I39" s="95"/>
      <c r="J39" s="106" t="str">
        <f>IF(OR(AND(G39="",H39="",I39=""),AND(G39=0,H39=0,I39=0)),"",IF(I39="","?",IF(I39&gt;0,IF($F39=Lists!$C$5,IF(+$H39&lt;=I39,IF(I39&lt;=$G39,"ok","X"),"X"),IF(OR($F39=Lists!$C$3,$F39=Lists!$C$4),IF(OR(AND(I39&gt;=$H39,$G39=0),AND($H39=0,I39&lt;=$G39)),"ok","X")," ")),"")))</f>
        <v/>
      </c>
      <c r="K39" s="95"/>
      <c r="L39" s="106" t="str">
        <f>IF(OR(AND(G39="",H39="",K39=""),AND(G39=0,H39=0,K39=0)),"",IF(K39="","?",IF(K39&gt;0,IF($F39=Lists!$C$5,IF(+$H39&lt;=K39,IF(K39&lt;=$G39,"ok","X"),"X"),IF(OR($F39=Lists!$C$3,$F39=Lists!$C$4),IF(OR(AND(K39&gt;=$H39,$G39=0),AND($H39=0,K39&lt;=$G39)),"ok","X")," ")),"")))</f>
        <v/>
      </c>
      <c r="M39" s="95"/>
      <c r="N39" s="106" t="str">
        <f>IF(OR(AND(G39="",H39="",M39=""),AND(G39=0,H39=0,M39=0)),"",IF(M39="","?",IF(M39&gt;0,IF($F39=Lists!$C$5,IF(+$H39&lt;=M39,IF(M39&lt;=$G39,"ok","X"),"X"),IF(OR($F39=Lists!$C$3,$F39=Lists!$C$4),IF(OR(AND(M39&gt;=$H39,$G39=0),AND($H39=0,M39&lt;=$G39)),"ok","X")," ")),"")))</f>
        <v/>
      </c>
      <c r="O39" s="95"/>
      <c r="P39" s="99" t="str">
        <f>IF(OR(AND(G39="",H39="",O39=""),AND(G39=0,H39=0,O39=0)),"",IF(O39="","?",IF(O39&gt;0,IF($F39=Lists!$C$5,IF(+$H39&lt;=O39,IF(O39&lt;=$G39,"ok","X"),"X"),IF(OR($F39=Lists!$C$3,$F39=Lists!$C$4),IF(OR(AND(O39&gt;=$H39,$G39=0),AND($H39=0,O39&lt;=$G39)),"ok","X")," ")),"")))</f>
        <v/>
      </c>
      <c r="Q39" s="95"/>
      <c r="R39" s="106" t="str">
        <f>IF(OR(AND(G39="",H39="",Q39=""),AND(G39=0,H39=0,Q39=0)),"",IF(Q39="","?",IF(Q39&gt;0,IF($F39=Lists!$C$5,IF(+$H39&lt;=Q39,IF(Q39&lt;=$G39,"ok","X"),"X"),IF(OR($F39=Lists!$C$3,$F39=Lists!$C$4),IF(OR(AND(Q39&gt;=$H39,$G39=0),AND($H39=0,Q39&lt;=$G39)),"ok","X")," ")),"")))</f>
        <v/>
      </c>
      <c r="S39" s="1242"/>
      <c r="T39" s="1243"/>
      <c r="U39" s="1244"/>
      <c r="V39" s="109" t="str">
        <f t="shared" si="0"/>
        <v/>
      </c>
      <c r="W39" s="103"/>
      <c r="X39" s="839"/>
      <c r="Y39" s="1198"/>
      <c r="Z39" s="1198"/>
      <c r="AA39" s="1198"/>
      <c r="AB39" s="1198"/>
      <c r="AC39" s="1198"/>
      <c r="AD39" s="1199"/>
    </row>
    <row r="40" spans="1:30" s="44" customFormat="1" ht="14.7" customHeight="1" x14ac:dyDescent="0.25">
      <c r="A40" s="82">
        <v>32</v>
      </c>
      <c r="B40" s="79"/>
      <c r="C40" s="1211"/>
      <c r="D40" s="1212"/>
      <c r="E40" s="90"/>
      <c r="F40" s="93"/>
      <c r="G40" s="87"/>
      <c r="H40" s="84"/>
      <c r="I40" s="95"/>
      <c r="J40" s="106" t="str">
        <f>IF(OR(AND(G40="",H40="",I40=""),AND(G40=0,H40=0,I40=0)),"",IF(I40="","?",IF(I40&gt;0,IF($F40=Lists!$C$5,IF(+$H40&lt;=I40,IF(I40&lt;=$G40,"ok","X"),"X"),IF(OR($F40=Lists!$C$3,$F40=Lists!$C$4),IF(OR(AND(I40&gt;=$H40,$G40=0),AND($H40=0,I40&lt;=$G40)),"ok","X")," ")),"")))</f>
        <v/>
      </c>
      <c r="K40" s="95"/>
      <c r="L40" s="106" t="str">
        <f>IF(OR(AND(G40="",H40="",K40=""),AND(G40=0,H40=0,K40=0)),"",IF(K40="","?",IF(K40&gt;0,IF($F40=Lists!$C$5,IF(+$H40&lt;=K40,IF(K40&lt;=$G40,"ok","X"),"X"),IF(OR($F40=Lists!$C$3,$F40=Lists!$C$4),IF(OR(AND(K40&gt;=$H40,$G40=0),AND($H40=0,K40&lt;=$G40)),"ok","X")," ")),"")))</f>
        <v/>
      </c>
      <c r="M40" s="95"/>
      <c r="N40" s="106" t="str">
        <f>IF(OR(AND(G40="",H40="",M40=""),AND(G40=0,H40=0,M40=0)),"",IF(M40="","?",IF(M40&gt;0,IF($F40=Lists!$C$5,IF(+$H40&lt;=M40,IF(M40&lt;=$G40,"ok","X"),"X"),IF(OR($F40=Lists!$C$3,$F40=Lists!$C$4),IF(OR(AND(M40&gt;=$H40,$G40=0),AND($H40=0,M40&lt;=$G40)),"ok","X")," ")),"")))</f>
        <v/>
      </c>
      <c r="O40" s="95"/>
      <c r="P40" s="99" t="str">
        <f>IF(OR(AND(G40="",H40="",O40=""),AND(G40=0,H40=0,O40=0)),"",IF(O40="","?",IF(O40&gt;0,IF($F40=Lists!$C$5,IF(+$H40&lt;=O40,IF(O40&lt;=$G40,"ok","X"),"X"),IF(OR($F40=Lists!$C$3,$F40=Lists!$C$4),IF(OR(AND(O40&gt;=$H40,$G40=0),AND($H40=0,O40&lt;=$G40)),"ok","X")," ")),"")))</f>
        <v/>
      </c>
      <c r="Q40" s="95"/>
      <c r="R40" s="106" t="str">
        <f>IF(OR(AND(G40="",H40="",Q40=""),AND(G40=0,H40=0,Q40=0)),"",IF(Q40="","?",IF(Q40&gt;0,IF($F40=Lists!$C$5,IF(+$H40&lt;=Q40,IF(Q40&lt;=$G40,"ok","X"),"X"),IF(OR($F40=Lists!$C$3,$F40=Lists!$C$4),IF(OR(AND(Q40&gt;=$H40,$G40=0),AND($H40=0,Q40&lt;=$G40)),"ok","X")," ")),"")))</f>
        <v/>
      </c>
      <c r="S40" s="1242"/>
      <c r="T40" s="1243"/>
      <c r="U40" s="1244"/>
      <c r="V40" s="109" t="str">
        <f t="shared" si="0"/>
        <v/>
      </c>
      <c r="W40" s="103"/>
      <c r="X40" s="839"/>
      <c r="Y40" s="1198"/>
      <c r="Z40" s="1198"/>
      <c r="AA40" s="1198"/>
      <c r="AB40" s="1198"/>
      <c r="AC40" s="1198"/>
      <c r="AD40" s="1199"/>
    </row>
    <row r="41" spans="1:30" s="44" customFormat="1" ht="14.7" customHeight="1" x14ac:dyDescent="0.25">
      <c r="A41" s="82">
        <v>33</v>
      </c>
      <c r="B41" s="79"/>
      <c r="C41" s="1211"/>
      <c r="D41" s="1212"/>
      <c r="E41" s="90"/>
      <c r="F41" s="93"/>
      <c r="G41" s="87"/>
      <c r="H41" s="84"/>
      <c r="I41" s="95"/>
      <c r="J41" s="106" t="str">
        <f>IF(OR(AND(G41="",H41="",I41=""),AND(G41=0,H41=0,I41=0)),"",IF(I41="","?",IF(I41&gt;0,IF($F41=Lists!$C$5,IF(+$H41&lt;=I41,IF(I41&lt;=$G41,"ok","X"),"X"),IF(OR($F41=Lists!$C$3,$F41=Lists!$C$4),IF(OR(AND(I41&gt;=$H41,$G41=0),AND($H41=0,I41&lt;=$G41)),"ok","X")," ")),"")))</f>
        <v/>
      </c>
      <c r="K41" s="95"/>
      <c r="L41" s="106" t="str">
        <f>IF(OR(AND(G41="",H41="",K41=""),AND(G41=0,H41=0,K41=0)),"",IF(K41="","?",IF(K41&gt;0,IF($F41=Lists!$C$5,IF(+$H41&lt;=K41,IF(K41&lt;=$G41,"ok","X"),"X"),IF(OR($F41=Lists!$C$3,$F41=Lists!$C$4),IF(OR(AND(K41&gt;=$H41,$G41=0),AND($H41=0,K41&lt;=$G41)),"ok","X")," ")),"")))</f>
        <v/>
      </c>
      <c r="M41" s="95"/>
      <c r="N41" s="106" t="str">
        <f>IF(OR(AND(G41="",H41="",M41=""),AND(G41=0,H41=0,M41=0)),"",IF(M41="","?",IF(M41&gt;0,IF($F41=Lists!$C$5,IF(+$H41&lt;=M41,IF(M41&lt;=$G41,"ok","X"),"X"),IF(OR($F41=Lists!$C$3,$F41=Lists!$C$4),IF(OR(AND(M41&gt;=$H41,$G41=0),AND($H41=0,M41&lt;=$G41)),"ok","X")," ")),"")))</f>
        <v/>
      </c>
      <c r="O41" s="95"/>
      <c r="P41" s="99" t="str">
        <f>IF(OR(AND(G41="",H41="",O41=""),AND(G41=0,H41=0,O41=0)),"",IF(O41="","?",IF(O41&gt;0,IF($F41=Lists!$C$5,IF(+$H41&lt;=O41,IF(O41&lt;=$G41,"ok","X"),"X"),IF(OR($F41=Lists!$C$3,$F41=Lists!$C$4),IF(OR(AND(O41&gt;=$H41,$G41=0),AND($H41=0,O41&lt;=$G41)),"ok","X")," ")),"")))</f>
        <v/>
      </c>
      <c r="Q41" s="95"/>
      <c r="R41" s="106" t="str">
        <f>IF(OR(AND(G41="",H41="",Q41=""),AND(G41=0,H41=0,Q41=0)),"",IF(Q41="","?",IF(Q41&gt;0,IF($F41=Lists!$C$5,IF(+$H41&lt;=Q41,IF(Q41&lt;=$G41,"ok","X"),"X"),IF(OR($F41=Lists!$C$3,$F41=Lists!$C$4),IF(OR(AND(Q41&gt;=$H41,$G41=0),AND($H41=0,Q41&lt;=$G41)),"ok","X")," ")),"")))</f>
        <v/>
      </c>
      <c r="S41" s="1242"/>
      <c r="T41" s="1243"/>
      <c r="U41" s="1244"/>
      <c r="V41" s="109" t="str">
        <f t="shared" si="0"/>
        <v/>
      </c>
      <c r="W41" s="103"/>
      <c r="X41" s="839"/>
      <c r="Y41" s="1198"/>
      <c r="Z41" s="1198"/>
      <c r="AA41" s="1198"/>
      <c r="AB41" s="1198"/>
      <c r="AC41" s="1198"/>
      <c r="AD41" s="1199"/>
    </row>
    <row r="42" spans="1:30" s="44" customFormat="1" ht="14.7" customHeight="1" x14ac:dyDescent="0.25">
      <c r="A42" s="82">
        <v>34</v>
      </c>
      <c r="B42" s="79"/>
      <c r="C42" s="1211"/>
      <c r="D42" s="1212"/>
      <c r="E42" s="90"/>
      <c r="F42" s="93"/>
      <c r="G42" s="87"/>
      <c r="H42" s="84"/>
      <c r="I42" s="95"/>
      <c r="J42" s="106" t="str">
        <f>IF(OR(AND(G42="",H42="",I42=""),AND(G42=0,H42=0,I42=0)),"",IF(I42="","?",IF(I42&gt;0,IF($F42=Lists!$C$5,IF(+$H42&lt;=I42,IF(I42&lt;=$G42,"ok","X"),"X"),IF(OR($F42=Lists!$C$3,$F42=Lists!$C$4),IF(OR(AND(I42&gt;=$H42,$G42=0),AND($H42=0,I42&lt;=$G42)),"ok","X")," ")),"")))</f>
        <v/>
      </c>
      <c r="K42" s="95"/>
      <c r="L42" s="106" t="str">
        <f>IF(OR(AND(G42="",H42="",K42=""),AND(G42=0,H42=0,K42=0)),"",IF(K42="","?",IF(K42&gt;0,IF($F42=Lists!$C$5,IF(+$H42&lt;=K42,IF(K42&lt;=$G42,"ok","X"),"X"),IF(OR($F42=Lists!$C$3,$F42=Lists!$C$4),IF(OR(AND(K42&gt;=$H42,$G42=0),AND($H42=0,K42&lt;=$G42)),"ok","X")," ")),"")))</f>
        <v/>
      </c>
      <c r="M42" s="95"/>
      <c r="N42" s="106" t="str">
        <f>IF(OR(AND(G42="",H42="",M42=""),AND(G42=0,H42=0,M42=0)),"",IF(M42="","?",IF(M42&gt;0,IF($F42=Lists!$C$5,IF(+$H42&lt;=M42,IF(M42&lt;=$G42,"ok","X"),"X"),IF(OR($F42=Lists!$C$3,$F42=Lists!$C$4),IF(OR(AND(M42&gt;=$H42,$G42=0),AND($H42=0,M42&lt;=$G42)),"ok","X")," ")),"")))</f>
        <v/>
      </c>
      <c r="O42" s="95"/>
      <c r="P42" s="99" t="str">
        <f>IF(OR(AND(G42="",H42="",O42=""),AND(G42=0,H42=0,O42=0)),"",IF(O42="","?",IF(O42&gt;0,IF($F42=Lists!$C$5,IF(+$H42&lt;=O42,IF(O42&lt;=$G42,"ok","X"),"X"),IF(OR($F42=Lists!$C$3,$F42=Lists!$C$4),IF(OR(AND(O42&gt;=$H42,$G42=0),AND($H42=0,O42&lt;=$G42)),"ok","X")," ")),"")))</f>
        <v/>
      </c>
      <c r="Q42" s="95"/>
      <c r="R42" s="106" t="str">
        <f>IF(OR(AND(G42="",H42="",Q42=""),AND(G42=0,H42=0,Q42=0)),"",IF(Q42="","?",IF(Q42&gt;0,IF($F42=Lists!$C$5,IF(+$H42&lt;=Q42,IF(Q42&lt;=$G42,"ok","X"),"X"),IF(OR($F42=Lists!$C$3,$F42=Lists!$C$4),IF(OR(AND(Q42&gt;=$H42,$G42=0),AND($H42=0,Q42&lt;=$G42)),"ok","X")," ")),"")))</f>
        <v/>
      </c>
      <c r="S42" s="1242"/>
      <c r="T42" s="1243"/>
      <c r="U42" s="1244"/>
      <c r="V42" s="109" t="str">
        <f t="shared" si="0"/>
        <v/>
      </c>
      <c r="W42" s="103"/>
      <c r="X42" s="839"/>
      <c r="Y42" s="1198"/>
      <c r="Z42" s="1198"/>
      <c r="AA42" s="1198"/>
      <c r="AB42" s="1198"/>
      <c r="AC42" s="1198"/>
      <c r="AD42" s="1199"/>
    </row>
    <row r="43" spans="1:30" s="44" customFormat="1" ht="14.7" customHeight="1" x14ac:dyDescent="0.25">
      <c r="A43" s="82">
        <v>35</v>
      </c>
      <c r="B43" s="79"/>
      <c r="C43" s="1211"/>
      <c r="D43" s="1212"/>
      <c r="E43" s="90"/>
      <c r="F43" s="93"/>
      <c r="G43" s="87"/>
      <c r="H43" s="84"/>
      <c r="I43" s="95"/>
      <c r="J43" s="106" t="str">
        <f>IF(OR(AND(G43="",H43="",I43=""),AND(G43=0,H43=0,I43=0)),"",IF(I43="","?",IF(I43&gt;0,IF($F43=Lists!$C$5,IF(+$H43&lt;=I43,IF(I43&lt;=$G43,"ok","X"),"X"),IF(OR($F43=Lists!$C$3,$F43=Lists!$C$4),IF(OR(AND(I43&gt;=$H43,$G43=0),AND($H43=0,I43&lt;=$G43)),"ok","X")," ")),"")))</f>
        <v/>
      </c>
      <c r="K43" s="95"/>
      <c r="L43" s="106" t="str">
        <f>IF(OR(AND(G43="",H43="",K43=""),AND(G43=0,H43=0,K43=0)),"",IF(K43="","?",IF(K43&gt;0,IF($F43=Lists!$C$5,IF(+$H43&lt;=K43,IF(K43&lt;=$G43,"ok","X"),"X"),IF(OR($F43=Lists!$C$3,$F43=Lists!$C$4),IF(OR(AND(K43&gt;=$H43,$G43=0),AND($H43=0,K43&lt;=$G43)),"ok","X")," ")),"")))</f>
        <v/>
      </c>
      <c r="M43" s="95"/>
      <c r="N43" s="106" t="str">
        <f>IF(OR(AND(G43="",H43="",M43=""),AND(G43=0,H43=0,M43=0)),"",IF(M43="","?",IF(M43&gt;0,IF($F43=Lists!$C$5,IF(+$H43&lt;=M43,IF(M43&lt;=$G43,"ok","X"),"X"),IF(OR($F43=Lists!$C$3,$F43=Lists!$C$4),IF(OR(AND(M43&gt;=$H43,$G43=0),AND($H43=0,M43&lt;=$G43)),"ok","X")," ")),"")))</f>
        <v/>
      </c>
      <c r="O43" s="95"/>
      <c r="P43" s="99" t="str">
        <f>IF(OR(AND(G43="",H43="",O43=""),AND(G43=0,H43=0,O43=0)),"",IF(O43="","?",IF(O43&gt;0,IF($F43=Lists!$C$5,IF(+$H43&lt;=O43,IF(O43&lt;=$G43,"ok","X"),"X"),IF(OR($F43=Lists!$C$3,$F43=Lists!$C$4),IF(OR(AND(O43&gt;=$H43,$G43=0),AND($H43=0,O43&lt;=$G43)),"ok","X")," ")),"")))</f>
        <v/>
      </c>
      <c r="Q43" s="95"/>
      <c r="R43" s="106" t="str">
        <f>IF(OR(AND(G43="",H43="",Q43=""),AND(G43=0,H43=0,Q43=0)),"",IF(Q43="","?",IF(Q43&gt;0,IF($F43=Lists!$C$5,IF(+$H43&lt;=Q43,IF(Q43&lt;=$G43,"ok","X"),"X"),IF(OR($F43=Lists!$C$3,$F43=Lists!$C$4),IF(OR(AND(Q43&gt;=$H43,$G43=0),AND($H43=0,Q43&lt;=$G43)),"ok","X")," ")),"")))</f>
        <v/>
      </c>
      <c r="S43" s="1242"/>
      <c r="T43" s="1243"/>
      <c r="U43" s="1244"/>
      <c r="V43" s="109" t="str">
        <f t="shared" si="0"/>
        <v/>
      </c>
      <c r="W43" s="103"/>
      <c r="X43" s="839"/>
      <c r="Y43" s="1198"/>
      <c r="Z43" s="1198"/>
      <c r="AA43" s="1198"/>
      <c r="AB43" s="1198"/>
      <c r="AC43" s="1198"/>
      <c r="AD43" s="1199"/>
    </row>
    <row r="44" spans="1:30" s="44" customFormat="1" ht="14.7" customHeight="1" x14ac:dyDescent="0.25">
      <c r="A44" s="82">
        <v>36</v>
      </c>
      <c r="B44" s="79"/>
      <c r="C44" s="1211"/>
      <c r="D44" s="1212"/>
      <c r="E44" s="90"/>
      <c r="F44" s="93"/>
      <c r="G44" s="87"/>
      <c r="H44" s="84"/>
      <c r="I44" s="95"/>
      <c r="J44" s="106" t="str">
        <f>IF(OR(AND(G44="",H44="",I44=""),AND(G44=0,H44=0,I44=0)),"",IF(I44="","?",IF(I44&gt;0,IF($F44=Lists!$C$5,IF(+$H44&lt;=I44,IF(I44&lt;=$G44,"ok","X"),"X"),IF(OR($F44=Lists!$C$3,$F44=Lists!$C$4),IF(OR(AND(I44&gt;=$H44,$G44=0),AND($H44=0,I44&lt;=$G44)),"ok","X")," ")),"")))</f>
        <v/>
      </c>
      <c r="K44" s="95"/>
      <c r="L44" s="106" t="str">
        <f>IF(OR(AND(G44="",H44="",K44=""),AND(G44=0,H44=0,K44=0)),"",IF(K44="","?",IF(K44&gt;0,IF($F44=Lists!$C$5,IF(+$H44&lt;=K44,IF(K44&lt;=$G44,"ok","X"),"X"),IF(OR($F44=Lists!$C$3,$F44=Lists!$C$4),IF(OR(AND(K44&gt;=$H44,$G44=0),AND($H44=0,K44&lt;=$G44)),"ok","X")," ")),"")))</f>
        <v/>
      </c>
      <c r="M44" s="95"/>
      <c r="N44" s="106" t="str">
        <f>IF(OR(AND(G44="",H44="",M44=""),AND(G44=0,H44=0,M44=0)),"",IF(M44="","?",IF(M44&gt;0,IF($F44=Lists!$C$5,IF(+$H44&lt;=M44,IF(M44&lt;=$G44,"ok","X"),"X"),IF(OR($F44=Lists!$C$3,$F44=Lists!$C$4),IF(OR(AND(M44&gt;=$H44,$G44=0),AND($H44=0,M44&lt;=$G44)),"ok","X")," ")),"")))</f>
        <v/>
      </c>
      <c r="O44" s="95"/>
      <c r="P44" s="99" t="str">
        <f>IF(OR(AND(G44="",H44="",O44=""),AND(G44=0,H44=0,O44=0)),"",IF(O44="","?",IF(O44&gt;0,IF($F44=Lists!$C$5,IF(+$H44&lt;=O44,IF(O44&lt;=$G44,"ok","X"),"X"),IF(OR($F44=Lists!$C$3,$F44=Lists!$C$4),IF(OR(AND(O44&gt;=$H44,$G44=0),AND($H44=0,O44&lt;=$G44)),"ok","X")," ")),"")))</f>
        <v/>
      </c>
      <c r="Q44" s="95"/>
      <c r="R44" s="106" t="str">
        <f>IF(OR(AND(G44="",H44="",Q44=""),AND(G44=0,H44=0,Q44=0)),"",IF(Q44="","?",IF(Q44&gt;0,IF($F44=Lists!$C$5,IF(+$H44&lt;=Q44,IF(Q44&lt;=$G44,"ok","X"),"X"),IF(OR($F44=Lists!$C$3,$F44=Lists!$C$4),IF(OR(AND(Q44&gt;=$H44,$G44=0),AND($H44=0,Q44&lt;=$G44)),"ok","X")," ")),"")))</f>
        <v/>
      </c>
      <c r="S44" s="1242"/>
      <c r="T44" s="1243"/>
      <c r="U44" s="1244"/>
      <c r="V44" s="109" t="str">
        <f t="shared" si="0"/>
        <v/>
      </c>
      <c r="W44" s="103"/>
      <c r="X44" s="839"/>
      <c r="Y44" s="1198"/>
      <c r="Z44" s="1198"/>
      <c r="AA44" s="1198"/>
      <c r="AB44" s="1198"/>
      <c r="AC44" s="1198"/>
      <c r="AD44" s="1199"/>
    </row>
    <row r="45" spans="1:30" s="44" customFormat="1" ht="14.7" customHeight="1" x14ac:dyDescent="0.25">
      <c r="A45" s="82">
        <v>37</v>
      </c>
      <c r="B45" s="79"/>
      <c r="C45" s="1211"/>
      <c r="D45" s="1212"/>
      <c r="E45" s="90"/>
      <c r="F45" s="93"/>
      <c r="G45" s="87"/>
      <c r="H45" s="84"/>
      <c r="I45" s="95"/>
      <c r="J45" s="106" t="str">
        <f>IF(OR(AND(G45="",H45="",I45=""),AND(G45=0,H45=0,I45=0)),"",IF(I45="","?",IF(I45&gt;0,IF($F45=Lists!$C$5,IF(+$H45&lt;=I45,IF(I45&lt;=$G45,"ok","X"),"X"),IF(OR($F45=Lists!$C$3,$F45=Lists!$C$4),IF(OR(AND(I45&gt;=$H45,$G45=0),AND($H45=0,I45&lt;=$G45)),"ok","X")," ")),"")))</f>
        <v/>
      </c>
      <c r="K45" s="95"/>
      <c r="L45" s="106" t="str">
        <f>IF(OR(AND(G45="",H45="",K45=""),AND(G45=0,H45=0,K45=0)),"",IF(K45="","?",IF(K45&gt;0,IF($F45=Lists!$C$5,IF(+$H45&lt;=K45,IF(K45&lt;=$G45,"ok","X"),"X"),IF(OR($F45=Lists!$C$3,$F45=Lists!$C$4),IF(OR(AND(K45&gt;=$H45,$G45=0),AND($H45=0,K45&lt;=$G45)),"ok","X")," ")),"")))</f>
        <v/>
      </c>
      <c r="M45" s="95"/>
      <c r="N45" s="106" t="str">
        <f>IF(OR(AND(G45="",H45="",M45=""),AND(G45=0,H45=0,M45=0)),"",IF(M45="","?",IF(M45&gt;0,IF($F45=Lists!$C$5,IF(+$H45&lt;=M45,IF(M45&lt;=$G45,"ok","X"),"X"),IF(OR($F45=Lists!$C$3,$F45=Lists!$C$4),IF(OR(AND(M45&gt;=$H45,$G45=0),AND($H45=0,M45&lt;=$G45)),"ok","X")," ")),"")))</f>
        <v/>
      </c>
      <c r="O45" s="95"/>
      <c r="P45" s="99" t="str">
        <f>IF(OR(AND(G45="",H45="",O45=""),AND(G45=0,H45=0,O45=0)),"",IF(O45="","?",IF(O45&gt;0,IF($F45=Lists!$C$5,IF(+$H45&lt;=O45,IF(O45&lt;=$G45,"ok","X"),"X"),IF(OR($F45=Lists!$C$3,$F45=Lists!$C$4),IF(OR(AND(O45&gt;=$H45,$G45=0),AND($H45=0,O45&lt;=$G45)),"ok","X")," ")),"")))</f>
        <v/>
      </c>
      <c r="Q45" s="95"/>
      <c r="R45" s="106" t="str">
        <f>IF(OR(AND(G45="",H45="",Q45=""),AND(G45=0,H45=0,Q45=0)),"",IF(Q45="","?",IF(Q45&gt;0,IF($F45=Lists!$C$5,IF(+$H45&lt;=Q45,IF(Q45&lt;=$G45,"ok","X"),"X"),IF(OR($F45=Lists!$C$3,$F45=Lists!$C$4),IF(OR(AND(Q45&gt;=$H45,$G45=0),AND($H45=0,Q45&lt;=$G45)),"ok","X")," ")),"")))</f>
        <v/>
      </c>
      <c r="S45" s="1242"/>
      <c r="T45" s="1243"/>
      <c r="U45" s="1244"/>
      <c r="V45" s="109" t="str">
        <f t="shared" si="0"/>
        <v/>
      </c>
      <c r="W45" s="103"/>
      <c r="X45" s="839"/>
      <c r="Y45" s="1198"/>
      <c r="Z45" s="1198"/>
      <c r="AA45" s="1198"/>
      <c r="AB45" s="1198"/>
      <c r="AC45" s="1198"/>
      <c r="AD45" s="1199"/>
    </row>
    <row r="46" spans="1:30" s="44" customFormat="1" ht="14.7" customHeight="1" thickBot="1" x14ac:dyDescent="0.3">
      <c r="A46" s="83"/>
      <c r="B46" s="80"/>
      <c r="C46" s="1252"/>
      <c r="D46" s="1253"/>
      <c r="E46" s="91"/>
      <c r="F46" s="94"/>
      <c r="G46" s="88"/>
      <c r="H46" s="830"/>
      <c r="I46" s="96"/>
      <c r="J46" s="107" t="str">
        <f>IF(OR(AND(G46="",H46="",I46=""),AND(G46=0,H46=0,I46=0)),"",IF(I46="","?",IF(I46&gt;0,IF($F46=Lists!$C$5,IF(+$H46&lt;=I46,IF(I46&lt;=$G46,"ok","X"),"X"),IF(OR($F46=Lists!$C$3,$F46=Lists!$C$4),IF(OR(AND(I46&gt;=$H46,$G46=0),AND($H46=0,I46&lt;=$G46)),"ok","X")," ")),"")))</f>
        <v/>
      </c>
      <c r="K46" s="96"/>
      <c r="L46" s="107" t="str">
        <f>IF(OR(AND(G46="",H46="",K46=""),AND(G46=0,H46=0,K46=0)),"",IF(K46="","?",IF(K46&gt;0,IF($F46=Lists!$C$5,IF(+$H46&lt;=K46,IF(K46&lt;=$G46,"ok","X"),"X"),IF(OR($F46=Lists!$C$3,$F46=Lists!$C$4),IF(OR(AND(K46&gt;=$H46,$G46=0),AND($H46=0,K46&lt;=$G46)),"ok","X")," ")),"")))</f>
        <v/>
      </c>
      <c r="M46" s="96"/>
      <c r="N46" s="107" t="str">
        <f>IF(OR(AND(G46="",H46="",M46=""),AND(G46=0,H46=0,M46=0)),"",IF(M46="","?",IF(M46&gt;0,IF($F46=Lists!$C$5,IF(+$H46&lt;=M46,IF(M46&lt;=$G46,"ok","X"),"X"),IF(OR($F46=Lists!$C$3,$F46=Lists!$C$4),IF(OR(AND(M46&gt;=$H46,$G46=0),AND($H46=0,M46&lt;=$G46)),"ok","X")," ")),"")))</f>
        <v/>
      </c>
      <c r="O46" s="96"/>
      <c r="P46" s="100" t="str">
        <f>IF(OR(AND(G46="",H46="",O46=""),AND(G46=0,H46=0,O46=0)),"",IF(O46="","?",IF(O46&gt;0,IF($F46=Lists!$C$5,IF(+$H46&lt;=O46,IF(O46&lt;=$G46,"ok","X"),"X"),IF(OR($F46=Lists!$C$3,$F46=Lists!$C$4),IF(OR(AND(O46&gt;=$H46,$G46=0),AND($H46=0,O46&lt;=$G46)),"ok","X")," ")),"")))</f>
        <v/>
      </c>
      <c r="Q46" s="96"/>
      <c r="R46" s="107" t="str">
        <f>IF(OR(AND(G46="",H46="",Q46=""),AND(G46=0,H46=0,Q46=0)),"",IF(Q46="","?",IF(Q46&gt;0,IF($F46=Lists!$C$5,IF(+$H46&lt;=Q46,IF(Q46&lt;=$G46,"ok","X"),"X"),IF(OR($F46=Lists!$C$3,$F46=Lists!$C$4),IF(OR(AND(Q46&gt;=$H46,$G46=0),AND($H46=0,Q46&lt;=$G46)),"ok","X")," ")),"")))</f>
        <v/>
      </c>
      <c r="S46" s="1245"/>
      <c r="T46" s="1246"/>
      <c r="U46" s="1247"/>
      <c r="V46" s="110" t="str">
        <f t="shared" si="0"/>
        <v/>
      </c>
      <c r="W46" s="104"/>
      <c r="X46" s="101"/>
      <c r="Y46" s="1200"/>
      <c r="Z46" s="1200"/>
      <c r="AA46" s="1200"/>
      <c r="AB46" s="1200"/>
      <c r="AC46" s="1200"/>
      <c r="AD46" s="1201"/>
    </row>
    <row r="47" spans="1:30" ht="14.7" customHeight="1" x14ac:dyDescent="0.25">
      <c r="B47" s="45"/>
      <c r="C47" s="45"/>
    </row>
    <row r="48" spans="1:30" ht="14.7" customHeight="1" x14ac:dyDescent="0.25">
      <c r="A48" s="46" t="s">
        <v>407</v>
      </c>
      <c r="E48" s="73"/>
      <c r="F48" s="73"/>
      <c r="G48" s="43"/>
      <c r="H48" s="43"/>
      <c r="I48" s="73"/>
      <c r="J48" s="73"/>
      <c r="K48" s="73"/>
      <c r="L48" s="73"/>
      <c r="M48" s="73"/>
      <c r="N48" s="73"/>
      <c r="O48" s="73"/>
      <c r="P48" s="73"/>
      <c r="Q48" s="73"/>
      <c r="R48" s="73"/>
      <c r="S48" s="73"/>
      <c r="T48" s="73"/>
      <c r="U48" s="73"/>
      <c r="V48" s="43"/>
    </row>
    <row r="49" spans="1:27" ht="14.7" customHeight="1" x14ac:dyDescent="0.25">
      <c r="V49" s="77"/>
      <c r="AA49" s="77"/>
    </row>
    <row r="50" spans="1:27" ht="3.9" customHeight="1" x14ac:dyDescent="0.25">
      <c r="A50" s="1248"/>
      <c r="B50" s="1248"/>
      <c r="C50" s="829"/>
      <c r="D50" s="47"/>
      <c r="F50" s="74"/>
      <c r="I50" s="74"/>
      <c r="J50" s="74"/>
      <c r="K50" s="74"/>
      <c r="L50" s="74"/>
      <c r="M50" s="74"/>
      <c r="N50" s="74"/>
      <c r="O50" s="74"/>
      <c r="P50" s="74"/>
      <c r="Q50" s="74"/>
      <c r="R50" s="74"/>
      <c r="S50" s="74"/>
      <c r="T50" s="74"/>
      <c r="U50" s="74"/>
    </row>
    <row r="51" spans="1:27" ht="15" customHeight="1" x14ac:dyDescent="0.25">
      <c r="A51" s="1241"/>
      <c r="B51" s="1241"/>
      <c r="C51" s="828"/>
      <c r="D51" s="47"/>
      <c r="F51" s="75"/>
      <c r="I51" s="75"/>
      <c r="J51" s="75"/>
      <c r="K51" s="75"/>
      <c r="L51" s="75"/>
      <c r="M51" s="75"/>
      <c r="N51" s="75"/>
      <c r="O51" s="75"/>
      <c r="P51" s="75"/>
      <c r="Q51" s="75"/>
      <c r="R51" s="75"/>
      <c r="S51" s="75"/>
      <c r="T51" s="75"/>
      <c r="U51" s="76"/>
    </row>
  </sheetData>
  <mergeCells count="144">
    <mergeCell ref="A1:AD2"/>
    <mergeCell ref="A3:C3"/>
    <mergeCell ref="D3:H3"/>
    <mergeCell ref="I3:J3"/>
    <mergeCell ref="K3:U3"/>
    <mergeCell ref="V3:W4"/>
    <mergeCell ref="X3:AD4"/>
    <mergeCell ref="A4:C4"/>
    <mergeCell ref="D4:H4"/>
    <mergeCell ref="J4:U4"/>
    <mergeCell ref="A5:C5"/>
    <mergeCell ref="D5:H5"/>
    <mergeCell ref="I5:L5"/>
    <mergeCell ref="M5:U5"/>
    <mergeCell ref="V5:AD5"/>
    <mergeCell ref="A6:D6"/>
    <mergeCell ref="E6:H6"/>
    <mergeCell ref="I6:N6"/>
    <mergeCell ref="O6:U6"/>
    <mergeCell ref="V6:W6"/>
    <mergeCell ref="C9:D9"/>
    <mergeCell ref="S9:U9"/>
    <mergeCell ref="Y9:AD9"/>
    <mergeCell ref="C10:D10"/>
    <mergeCell ref="S10:U10"/>
    <mergeCell ref="Y10:AD10"/>
    <mergeCell ref="X6:AD7"/>
    <mergeCell ref="A7:H7"/>
    <mergeCell ref="I7:U7"/>
    <mergeCell ref="C8:D8"/>
    <mergeCell ref="I8:R8"/>
    <mergeCell ref="S8:U8"/>
    <mergeCell ref="V8:X8"/>
    <mergeCell ref="Y8:AD8"/>
    <mergeCell ref="C13:D13"/>
    <mergeCell ref="S13:U13"/>
    <mergeCell ref="Y13:AD13"/>
    <mergeCell ref="C14:D14"/>
    <mergeCell ref="S14:U14"/>
    <mergeCell ref="Y14:AD14"/>
    <mergeCell ref="C11:D11"/>
    <mergeCell ref="S11:U11"/>
    <mergeCell ref="Y11:AD11"/>
    <mergeCell ref="C12:D12"/>
    <mergeCell ref="S12:U12"/>
    <mergeCell ref="Y12:AD12"/>
    <mergeCell ref="C17:D17"/>
    <mergeCell ref="S17:U17"/>
    <mergeCell ref="Y17:AD17"/>
    <mergeCell ref="C18:D18"/>
    <mergeCell ref="S18:U18"/>
    <mergeCell ref="Y18:AD18"/>
    <mergeCell ref="C15:D15"/>
    <mergeCell ref="S15:U15"/>
    <mergeCell ref="Y15:AD15"/>
    <mergeCell ref="C16:D16"/>
    <mergeCell ref="S16:U16"/>
    <mergeCell ref="Y16:AD16"/>
    <mergeCell ref="C21:D21"/>
    <mergeCell ref="S21:U21"/>
    <mergeCell ref="Y21:AD21"/>
    <mergeCell ref="C22:D22"/>
    <mergeCell ref="S22:U22"/>
    <mergeCell ref="Y22:AD22"/>
    <mergeCell ref="C19:D19"/>
    <mergeCell ref="S19:U19"/>
    <mergeCell ref="Y19:AD19"/>
    <mergeCell ref="C20:D20"/>
    <mergeCell ref="S20:U20"/>
    <mergeCell ref="Y20:AD20"/>
    <mergeCell ref="C25:D25"/>
    <mergeCell ref="S25:U25"/>
    <mergeCell ref="Y25:AD25"/>
    <mergeCell ref="C26:D26"/>
    <mergeCell ref="S26:U26"/>
    <mergeCell ref="Y26:AD26"/>
    <mergeCell ref="C23:D23"/>
    <mergeCell ref="S23:U23"/>
    <mergeCell ref="Y23:AD23"/>
    <mergeCell ref="C24:D24"/>
    <mergeCell ref="S24:U24"/>
    <mergeCell ref="Y24:AD24"/>
    <mergeCell ref="C29:D29"/>
    <mergeCell ref="S29:U29"/>
    <mergeCell ref="Y29:AD29"/>
    <mergeCell ref="C30:D30"/>
    <mergeCell ref="S30:U30"/>
    <mergeCell ref="Y30:AD30"/>
    <mergeCell ref="C27:D27"/>
    <mergeCell ref="S27:U27"/>
    <mergeCell ref="Y27:AD27"/>
    <mergeCell ref="C28:D28"/>
    <mergeCell ref="S28:U28"/>
    <mergeCell ref="Y28:AD28"/>
    <mergeCell ref="C33:D33"/>
    <mergeCell ref="S33:U33"/>
    <mergeCell ref="Y33:AD33"/>
    <mergeCell ref="C34:D34"/>
    <mergeCell ref="S34:U34"/>
    <mergeCell ref="Y34:AD34"/>
    <mergeCell ref="C31:D31"/>
    <mergeCell ref="S31:U31"/>
    <mergeCell ref="Y31:AD31"/>
    <mergeCell ref="C32:D32"/>
    <mergeCell ref="S32:U32"/>
    <mergeCell ref="Y32:AD32"/>
    <mergeCell ref="C37:D37"/>
    <mergeCell ref="S37:U37"/>
    <mergeCell ref="Y37:AD37"/>
    <mergeCell ref="C38:D38"/>
    <mergeCell ref="S38:U38"/>
    <mergeCell ref="Y38:AD38"/>
    <mergeCell ref="C35:D35"/>
    <mergeCell ref="S35:U35"/>
    <mergeCell ref="Y35:AD35"/>
    <mergeCell ref="C36:D36"/>
    <mergeCell ref="S36:U36"/>
    <mergeCell ref="Y36:AD36"/>
    <mergeCell ref="C41:D41"/>
    <mergeCell ref="S41:U41"/>
    <mergeCell ref="Y41:AD41"/>
    <mergeCell ref="C42:D42"/>
    <mergeCell ref="S42:U42"/>
    <mergeCell ref="Y42:AD42"/>
    <mergeCell ref="C39:D39"/>
    <mergeCell ref="S39:U39"/>
    <mergeCell ref="Y39:AD39"/>
    <mergeCell ref="C40:D40"/>
    <mergeCell ref="S40:U40"/>
    <mergeCell ref="Y40:AD40"/>
    <mergeCell ref="A50:B50"/>
    <mergeCell ref="A51:B51"/>
    <mergeCell ref="C45:D45"/>
    <mergeCell ref="S45:U45"/>
    <mergeCell ref="Y45:AD45"/>
    <mergeCell ref="C46:D46"/>
    <mergeCell ref="S46:U46"/>
    <mergeCell ref="Y46:AD46"/>
    <mergeCell ref="C43:D43"/>
    <mergeCell ref="S43:U43"/>
    <mergeCell ref="Y43:AD43"/>
    <mergeCell ref="C44:D44"/>
    <mergeCell ref="S44:U44"/>
    <mergeCell ref="Y44:AD44"/>
  </mergeCells>
  <conditionalFormatting sqref="E9:E46">
    <cfRule type="containsText" dxfId="186" priority="4" operator="containsText" text="Significant">
      <formula>NOT(ISERROR(SEARCH("Significant",E9)))</formula>
    </cfRule>
    <cfRule type="containsText" dxfId="185" priority="5" operator="containsText" text="Critical">
      <formula>NOT(ISERROR(SEARCH("Critical",E9)))</formula>
    </cfRule>
  </conditionalFormatting>
  <conditionalFormatting sqref="J9:J46 L9:L46 N9:N46 P9:P46 R9:R46">
    <cfRule type="containsText" dxfId="184" priority="2" operator="containsText" text="X">
      <formula>NOT(ISERROR(SEARCH("X",J9)))</formula>
    </cfRule>
    <cfRule type="containsText" dxfId="183" priority="3" operator="containsText" text="ok">
      <formula>NOT(ISERROR(SEARCH("ok",J9)))</formula>
    </cfRule>
  </conditionalFormatting>
  <conditionalFormatting sqref="V9:V46">
    <cfRule type="containsText" dxfId="182" priority="1" operator="containsText" text="Req'd">
      <formula>NOT(ISERROR(SEARCH("Req'd",V9)))</formula>
    </cfRule>
  </conditionalFormatting>
  <pageMargins left="0.25" right="0.25" top="0.75" bottom="0.75" header="0.3" footer="0.3"/>
  <pageSetup scale="5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Key Characteristic" prompt="C = Critical Feature_x000a_S = Significant Feature_x000a_F = Functional Feature" xr:uid="{00000000-0002-0000-0E00-000000000000}">
          <x14:formula1>
            <xm:f>Lists!$A$2:$A$4</xm:f>
          </x14:formula1>
          <xm:sqref>E9:E46</xm:sqref>
        </x14:dataValidation>
        <x14:dataValidation type="list" allowBlank="1" showInputMessage="1" showErrorMessage="1" promptTitle="Feature Type" prompt="Basic = No Tolerance_x000a_Min = No Upper Limit_x000a_Max = No Lower Limit_x000a_DIM = Tolerance with upper and lower limit_x000a_Attribute = Feature without numerical value" xr:uid="{00000000-0002-0000-0E00-000001000000}">
          <x14:formula1>
            <xm:f>Lists!$C$2:$C$6</xm:f>
          </x14:formula1>
          <xm:sqref>F9:F46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theme="1" tint="0.34998626667073579"/>
    <outlinePr summaryBelow="0"/>
    <pageSetUpPr fitToPage="1"/>
  </sheetPr>
  <dimension ref="A1:AI34"/>
  <sheetViews>
    <sheetView showGridLines="0" zoomScale="85" zoomScaleNormal="85" workbookViewId="0">
      <pane ySplit="7" topLeftCell="A8" activePane="bottomLeft" state="frozen"/>
      <selection activeCell="M19" sqref="M19"/>
      <selection pane="bottomLeft" activeCell="J42" sqref="J42"/>
    </sheetView>
  </sheetViews>
  <sheetFormatPr defaultColWidth="9.109375" defaultRowHeight="13.2" outlineLevelRow="1" x14ac:dyDescent="0.25"/>
  <cols>
    <col min="1" max="4" width="5.6640625" style="49" customWidth="1"/>
    <col min="5" max="7" width="9.109375" style="49"/>
    <col min="8" max="8" width="12.6640625" style="49" customWidth="1"/>
    <col min="9" max="15" width="9.109375" style="49"/>
    <col min="16" max="18" width="10.6640625" style="49" customWidth="1"/>
    <col min="19" max="16384" width="9.109375" style="49"/>
  </cols>
  <sheetData>
    <row r="1" spans="1:35" ht="20.100000000000001" customHeight="1" x14ac:dyDescent="0.25">
      <c r="A1" s="1340" t="s">
        <v>448</v>
      </c>
      <c r="B1" s="1341"/>
      <c r="C1" s="1341"/>
      <c r="D1" s="1341"/>
      <c r="E1" s="1341"/>
      <c r="F1" s="1341"/>
      <c r="G1" s="1341"/>
      <c r="H1" s="1341"/>
      <c r="I1" s="1341"/>
      <c r="J1" s="1341"/>
      <c r="K1" s="1341"/>
      <c r="L1" s="1341"/>
      <c r="M1" s="1341"/>
      <c r="N1" s="1341"/>
      <c r="O1" s="1341"/>
      <c r="P1" s="1341"/>
      <c r="Q1" s="1341"/>
      <c r="R1" s="1342"/>
    </row>
    <row r="2" spans="1:35" ht="20.100000000000001" customHeight="1" collapsed="1" thickBot="1" x14ac:dyDescent="0.3">
      <c r="A2" s="1343"/>
      <c r="B2" s="1344"/>
      <c r="C2" s="1344"/>
      <c r="D2" s="1344"/>
      <c r="E2" s="1344"/>
      <c r="F2" s="1344"/>
      <c r="G2" s="1344"/>
      <c r="H2" s="1344"/>
      <c r="I2" s="1344"/>
      <c r="J2" s="1344"/>
      <c r="K2" s="1344"/>
      <c r="L2" s="1344"/>
      <c r="M2" s="1344"/>
      <c r="N2" s="1344"/>
      <c r="O2" s="1344"/>
      <c r="P2" s="1344"/>
      <c r="Q2" s="1344"/>
      <c r="R2" s="1345"/>
    </row>
    <row r="3" spans="1:35" ht="15" hidden="1" customHeight="1" outlineLevel="1" x14ac:dyDescent="0.25">
      <c r="A3" s="1358" t="s">
        <v>449</v>
      </c>
      <c r="B3" s="1359"/>
      <c r="C3" s="1359"/>
      <c r="D3" s="1359"/>
      <c r="E3" s="1359"/>
      <c r="F3" s="1359"/>
      <c r="G3" s="1359"/>
      <c r="H3" s="1359"/>
      <c r="I3" s="1359"/>
      <c r="J3" s="1359"/>
      <c r="K3" s="1359"/>
      <c r="L3" s="1359"/>
      <c r="M3" s="1359"/>
      <c r="N3" s="1359"/>
      <c r="O3" s="1359"/>
      <c r="P3" s="1359"/>
      <c r="Q3" s="1359"/>
      <c r="R3" s="1360"/>
    </row>
    <row r="4" spans="1:35" ht="15" hidden="1" customHeight="1" outlineLevel="1" thickBot="1" x14ac:dyDescent="0.3">
      <c r="A4" s="1361"/>
      <c r="B4" s="1362"/>
      <c r="C4" s="1362"/>
      <c r="D4" s="1362"/>
      <c r="E4" s="1362"/>
      <c r="F4" s="1362"/>
      <c r="G4" s="1362"/>
      <c r="H4" s="1362"/>
      <c r="I4" s="1362"/>
      <c r="J4" s="1362"/>
      <c r="K4" s="1362"/>
      <c r="L4" s="1362"/>
      <c r="M4" s="1362"/>
      <c r="N4" s="1362"/>
      <c r="O4" s="1362"/>
      <c r="P4" s="1362"/>
      <c r="Q4" s="1362"/>
      <c r="R4" s="1363"/>
    </row>
    <row r="5" spans="1:35" ht="20.100000000000001" hidden="1" customHeight="1" outlineLevel="1" thickBot="1" x14ac:dyDescent="0.3">
      <c r="A5" s="1355" t="s">
        <v>450</v>
      </c>
      <c r="B5" s="1356"/>
      <c r="C5" s="1356"/>
      <c r="D5" s="1356"/>
      <c r="E5" s="1356"/>
      <c r="F5" s="1356"/>
      <c r="G5" s="1356"/>
      <c r="H5" s="1356"/>
      <c r="I5" s="1356"/>
      <c r="J5" s="1356"/>
      <c r="K5" s="1356"/>
      <c r="L5" s="1356"/>
      <c r="M5" s="1356"/>
      <c r="N5" s="1356"/>
      <c r="O5" s="1356"/>
      <c r="P5" s="1356"/>
      <c r="Q5" s="1356"/>
      <c r="R5" s="1357"/>
    </row>
    <row r="6" spans="1:35" ht="15" hidden="1" customHeight="1" outlineLevel="1" thickBot="1" x14ac:dyDescent="0.3">
      <c r="A6" s="1346" t="s">
        <v>451</v>
      </c>
      <c r="B6" s="1347"/>
      <c r="C6" s="1347"/>
      <c r="D6" s="1347"/>
      <c r="E6" s="1347"/>
      <c r="F6" s="1347"/>
      <c r="G6" s="1347"/>
      <c r="H6" s="1347"/>
      <c r="I6" s="1348" t="s">
        <v>452</v>
      </c>
      <c r="J6" s="1346" t="s">
        <v>453</v>
      </c>
      <c r="K6" s="1347"/>
      <c r="L6" s="1347"/>
      <c r="M6" s="1347"/>
      <c r="N6" s="1347"/>
      <c r="O6" s="1347"/>
      <c r="P6" s="1347"/>
      <c r="Q6" s="1347"/>
      <c r="R6" s="1349"/>
    </row>
    <row r="7" spans="1:35" ht="24.6" hidden="1" outlineLevel="1" thickBot="1" x14ac:dyDescent="0.3">
      <c r="A7" s="476" t="s">
        <v>396</v>
      </c>
      <c r="B7" s="477" t="s">
        <v>397</v>
      </c>
      <c r="C7" s="1350" t="s">
        <v>454</v>
      </c>
      <c r="D7" s="1351"/>
      <c r="E7" s="876" t="s">
        <v>455</v>
      </c>
      <c r="F7" s="876" t="s">
        <v>456</v>
      </c>
      <c r="G7" s="876" t="s">
        <v>457</v>
      </c>
      <c r="H7" s="877" t="s">
        <v>458</v>
      </c>
      <c r="I7" s="1348"/>
      <c r="J7" s="438" t="s">
        <v>459</v>
      </c>
      <c r="K7" s="876" t="s">
        <v>460</v>
      </c>
      <c r="L7" s="876" t="s">
        <v>461</v>
      </c>
      <c r="M7" s="876" t="s">
        <v>462</v>
      </c>
      <c r="N7" s="876" t="s">
        <v>463</v>
      </c>
      <c r="O7" s="878" t="s">
        <v>464</v>
      </c>
      <c r="P7" s="1352" t="s">
        <v>310</v>
      </c>
      <c r="Q7" s="1353"/>
      <c r="R7" s="1354"/>
    </row>
    <row r="8" spans="1:35" hidden="1" outlineLevel="1" x14ac:dyDescent="0.25">
      <c r="A8" s="426"/>
      <c r="B8" s="427"/>
      <c r="C8" s="1364"/>
      <c r="D8" s="1365"/>
      <c r="E8" s="428"/>
      <c r="F8" s="428"/>
      <c r="G8" s="428"/>
      <c r="H8" s="429"/>
      <c r="I8" s="445" t="str">
        <f>IF(J8&lt;&gt;"",IF(J8&gt;=1.33,"PASS","FAIL"),"")</f>
        <v/>
      </c>
      <c r="J8" s="439"/>
      <c r="K8" s="428"/>
      <c r="L8" s="429"/>
      <c r="M8" s="429"/>
      <c r="N8" s="429"/>
      <c r="O8" s="440"/>
      <c r="P8" s="1366"/>
      <c r="Q8" s="1366"/>
      <c r="R8" s="1367"/>
    </row>
    <row r="9" spans="1:35" hidden="1" outlineLevel="1" x14ac:dyDescent="0.25">
      <c r="A9" s="430"/>
      <c r="B9" s="431"/>
      <c r="C9" s="1368"/>
      <c r="D9" s="1369"/>
      <c r="E9" s="432"/>
      <c r="F9" s="432"/>
      <c r="G9" s="432"/>
      <c r="H9" s="433"/>
      <c r="I9" s="446" t="str">
        <f t="shared" ref="I9:I27" si="0">IF(J9&lt;&gt;"",IF(J9&gt;=1.33,"PASS","FAIL"),"")</f>
        <v/>
      </c>
      <c r="J9" s="441"/>
      <c r="K9" s="432" t="s">
        <v>22</v>
      </c>
      <c r="L9" s="433" t="s">
        <v>22</v>
      </c>
      <c r="M9" s="433"/>
      <c r="N9" s="433"/>
      <c r="O9" s="442"/>
      <c r="P9" s="1370"/>
      <c r="Q9" s="1370"/>
      <c r="R9" s="1371"/>
    </row>
    <row r="10" spans="1:35" hidden="1" outlineLevel="1" x14ac:dyDescent="0.25">
      <c r="A10" s="430"/>
      <c r="B10" s="431"/>
      <c r="C10" s="1368"/>
      <c r="D10" s="1369"/>
      <c r="E10" s="432"/>
      <c r="F10" s="432"/>
      <c r="G10" s="432"/>
      <c r="H10" s="433"/>
      <c r="I10" s="446" t="str">
        <f t="shared" si="0"/>
        <v/>
      </c>
      <c r="J10" s="441" t="s">
        <v>22</v>
      </c>
      <c r="K10" s="432" t="s">
        <v>22</v>
      </c>
      <c r="L10" s="433" t="s">
        <v>22</v>
      </c>
      <c r="M10" s="433"/>
      <c r="N10" s="433"/>
      <c r="O10" s="442"/>
      <c r="P10" s="1370"/>
      <c r="Q10" s="1370"/>
      <c r="R10" s="1371"/>
    </row>
    <row r="11" spans="1:35" ht="12.75" hidden="1" customHeight="1" outlineLevel="1" x14ac:dyDescent="0.25">
      <c r="A11" s="430"/>
      <c r="B11" s="431"/>
      <c r="C11" s="1368"/>
      <c r="D11" s="1369"/>
      <c r="E11" s="432"/>
      <c r="F11" s="432"/>
      <c r="G11" s="432"/>
      <c r="H11" s="433"/>
      <c r="I11" s="446" t="str">
        <f t="shared" si="0"/>
        <v/>
      </c>
      <c r="J11" s="441"/>
      <c r="K11" s="432" t="s">
        <v>22</v>
      </c>
      <c r="L11" s="433" t="s">
        <v>22</v>
      </c>
      <c r="M11" s="433"/>
      <c r="N11" s="433"/>
      <c r="O11" s="442"/>
      <c r="P11" s="1370"/>
      <c r="Q11" s="1370"/>
      <c r="R11" s="1371"/>
      <c r="W11" s="418"/>
      <c r="X11" s="418"/>
      <c r="Y11" s="418"/>
      <c r="Z11" s="418"/>
      <c r="AA11" s="418"/>
      <c r="AB11" s="418"/>
      <c r="AC11" s="418"/>
      <c r="AD11" s="418"/>
      <c r="AE11" s="418"/>
      <c r="AF11" s="418"/>
      <c r="AG11" s="418"/>
      <c r="AH11" s="418"/>
      <c r="AI11" s="418"/>
    </row>
    <row r="12" spans="1:35" ht="13.5" hidden="1" customHeight="1" outlineLevel="1" x14ac:dyDescent="0.25">
      <c r="A12" s="430"/>
      <c r="B12" s="431"/>
      <c r="C12" s="1368"/>
      <c r="D12" s="1369"/>
      <c r="E12" s="432"/>
      <c r="F12" s="432"/>
      <c r="G12" s="432"/>
      <c r="H12" s="433"/>
      <c r="I12" s="446" t="str">
        <f t="shared" si="0"/>
        <v/>
      </c>
      <c r="J12" s="441" t="s">
        <v>22</v>
      </c>
      <c r="K12" s="432" t="s">
        <v>22</v>
      </c>
      <c r="L12" s="433" t="s">
        <v>22</v>
      </c>
      <c r="M12" s="433"/>
      <c r="N12" s="433"/>
      <c r="O12" s="442"/>
      <c r="P12" s="1372"/>
      <c r="Q12" s="1372"/>
      <c r="R12" s="1373"/>
      <c r="W12" s="418"/>
      <c r="X12" s="418"/>
      <c r="Y12" s="418"/>
      <c r="Z12" s="418"/>
      <c r="AA12" s="418"/>
      <c r="AB12" s="418"/>
      <c r="AC12" s="418"/>
      <c r="AD12" s="418"/>
      <c r="AE12" s="418"/>
      <c r="AF12" s="418"/>
      <c r="AG12" s="418"/>
      <c r="AH12" s="418"/>
      <c r="AI12" s="418"/>
    </row>
    <row r="13" spans="1:35" hidden="1" outlineLevel="1" x14ac:dyDescent="0.25">
      <c r="A13" s="430"/>
      <c r="B13" s="431"/>
      <c r="C13" s="1368"/>
      <c r="D13" s="1369"/>
      <c r="E13" s="432"/>
      <c r="F13" s="432"/>
      <c r="G13" s="432"/>
      <c r="H13" s="433"/>
      <c r="I13" s="446" t="str">
        <f t="shared" si="0"/>
        <v/>
      </c>
      <c r="J13" s="441" t="s">
        <v>22</v>
      </c>
      <c r="K13" s="432" t="s">
        <v>22</v>
      </c>
      <c r="L13" s="433" t="s">
        <v>22</v>
      </c>
      <c r="M13" s="433"/>
      <c r="N13" s="433"/>
      <c r="O13" s="442"/>
      <c r="P13" s="1372"/>
      <c r="Q13" s="1372"/>
      <c r="R13" s="1373"/>
    </row>
    <row r="14" spans="1:35" hidden="1" outlineLevel="1" x14ac:dyDescent="0.25">
      <c r="A14" s="430"/>
      <c r="B14" s="431"/>
      <c r="C14" s="1368"/>
      <c r="D14" s="1369"/>
      <c r="E14" s="432"/>
      <c r="F14" s="432"/>
      <c r="G14" s="432"/>
      <c r="H14" s="433"/>
      <c r="I14" s="446" t="str">
        <f t="shared" si="0"/>
        <v/>
      </c>
      <c r="J14" s="441" t="s">
        <v>22</v>
      </c>
      <c r="K14" s="432" t="s">
        <v>22</v>
      </c>
      <c r="L14" s="433" t="s">
        <v>22</v>
      </c>
      <c r="M14" s="433"/>
      <c r="N14" s="433"/>
      <c r="O14" s="442"/>
      <c r="P14" s="1372"/>
      <c r="Q14" s="1372"/>
      <c r="R14" s="1373"/>
    </row>
    <row r="15" spans="1:35" hidden="1" outlineLevel="1" x14ac:dyDescent="0.25">
      <c r="A15" s="430"/>
      <c r="B15" s="431"/>
      <c r="C15" s="1368"/>
      <c r="D15" s="1369"/>
      <c r="E15" s="432"/>
      <c r="F15" s="432"/>
      <c r="G15" s="432"/>
      <c r="H15" s="433"/>
      <c r="I15" s="446" t="str">
        <f t="shared" si="0"/>
        <v/>
      </c>
      <c r="J15" s="441" t="s">
        <v>22</v>
      </c>
      <c r="K15" s="432" t="s">
        <v>22</v>
      </c>
      <c r="L15" s="433" t="s">
        <v>22</v>
      </c>
      <c r="M15" s="433"/>
      <c r="N15" s="433"/>
      <c r="O15" s="442"/>
      <c r="P15" s="1372"/>
      <c r="Q15" s="1372"/>
      <c r="R15" s="1373"/>
    </row>
    <row r="16" spans="1:35" hidden="1" outlineLevel="1" x14ac:dyDescent="0.25">
      <c r="A16" s="430"/>
      <c r="B16" s="431"/>
      <c r="C16" s="1368"/>
      <c r="D16" s="1369"/>
      <c r="E16" s="432"/>
      <c r="F16" s="432"/>
      <c r="G16" s="432"/>
      <c r="H16" s="433"/>
      <c r="I16" s="446" t="str">
        <f t="shared" si="0"/>
        <v/>
      </c>
      <c r="J16" s="441" t="s">
        <v>22</v>
      </c>
      <c r="K16" s="432" t="s">
        <v>22</v>
      </c>
      <c r="L16" s="433" t="s">
        <v>22</v>
      </c>
      <c r="M16" s="433"/>
      <c r="N16" s="433"/>
      <c r="O16" s="442"/>
      <c r="P16" s="1372"/>
      <c r="Q16" s="1372"/>
      <c r="R16" s="1373"/>
    </row>
    <row r="17" spans="1:18" hidden="1" outlineLevel="1" x14ac:dyDescent="0.25">
      <c r="A17" s="430"/>
      <c r="B17" s="431"/>
      <c r="C17" s="1368"/>
      <c r="D17" s="1369"/>
      <c r="E17" s="432"/>
      <c r="F17" s="432"/>
      <c r="G17" s="432"/>
      <c r="H17" s="433"/>
      <c r="I17" s="446" t="str">
        <f t="shared" si="0"/>
        <v/>
      </c>
      <c r="J17" s="441" t="s">
        <v>22</v>
      </c>
      <c r="K17" s="432" t="s">
        <v>22</v>
      </c>
      <c r="L17" s="433" t="s">
        <v>22</v>
      </c>
      <c r="M17" s="433"/>
      <c r="N17" s="433"/>
      <c r="O17" s="442"/>
      <c r="P17" s="1372"/>
      <c r="Q17" s="1372"/>
      <c r="R17" s="1373"/>
    </row>
    <row r="18" spans="1:18" hidden="1" outlineLevel="1" x14ac:dyDescent="0.25">
      <c r="A18" s="430"/>
      <c r="B18" s="431"/>
      <c r="C18" s="1368"/>
      <c r="D18" s="1369"/>
      <c r="E18" s="432"/>
      <c r="F18" s="432"/>
      <c r="G18" s="432"/>
      <c r="H18" s="433"/>
      <c r="I18" s="446" t="str">
        <f t="shared" si="0"/>
        <v/>
      </c>
      <c r="J18" s="441" t="s">
        <v>22</v>
      </c>
      <c r="K18" s="432" t="s">
        <v>22</v>
      </c>
      <c r="L18" s="433" t="s">
        <v>22</v>
      </c>
      <c r="M18" s="433"/>
      <c r="N18" s="433"/>
      <c r="O18" s="442"/>
      <c r="P18" s="1372"/>
      <c r="Q18" s="1372"/>
      <c r="R18" s="1373"/>
    </row>
    <row r="19" spans="1:18" hidden="1" outlineLevel="1" x14ac:dyDescent="0.25">
      <c r="A19" s="430"/>
      <c r="B19" s="431"/>
      <c r="C19" s="1368"/>
      <c r="D19" s="1369"/>
      <c r="E19" s="432"/>
      <c r="F19" s="432"/>
      <c r="G19" s="432"/>
      <c r="H19" s="433"/>
      <c r="I19" s="446" t="str">
        <f t="shared" si="0"/>
        <v/>
      </c>
      <c r="J19" s="441" t="s">
        <v>22</v>
      </c>
      <c r="K19" s="432" t="s">
        <v>22</v>
      </c>
      <c r="L19" s="433" t="s">
        <v>22</v>
      </c>
      <c r="M19" s="433"/>
      <c r="N19" s="433"/>
      <c r="O19" s="442"/>
      <c r="P19" s="1372"/>
      <c r="Q19" s="1372"/>
      <c r="R19" s="1373"/>
    </row>
    <row r="20" spans="1:18" hidden="1" outlineLevel="1" x14ac:dyDescent="0.25">
      <c r="A20" s="430"/>
      <c r="B20" s="431"/>
      <c r="C20" s="1368"/>
      <c r="D20" s="1369"/>
      <c r="E20" s="432"/>
      <c r="F20" s="432"/>
      <c r="G20" s="432"/>
      <c r="H20" s="433"/>
      <c r="I20" s="446" t="str">
        <f t="shared" si="0"/>
        <v/>
      </c>
      <c r="J20" s="441" t="s">
        <v>22</v>
      </c>
      <c r="K20" s="432" t="s">
        <v>22</v>
      </c>
      <c r="L20" s="433" t="s">
        <v>22</v>
      </c>
      <c r="M20" s="433"/>
      <c r="N20" s="433"/>
      <c r="O20" s="442"/>
      <c r="P20" s="1372"/>
      <c r="Q20" s="1372"/>
      <c r="R20" s="1373"/>
    </row>
    <row r="21" spans="1:18" hidden="1" outlineLevel="1" x14ac:dyDescent="0.25">
      <c r="A21" s="430"/>
      <c r="B21" s="431"/>
      <c r="C21" s="1368"/>
      <c r="D21" s="1369"/>
      <c r="E21" s="432"/>
      <c r="F21" s="432"/>
      <c r="G21" s="432"/>
      <c r="H21" s="433"/>
      <c r="I21" s="446" t="str">
        <f t="shared" si="0"/>
        <v/>
      </c>
      <c r="J21" s="441" t="s">
        <v>22</v>
      </c>
      <c r="K21" s="432" t="s">
        <v>22</v>
      </c>
      <c r="L21" s="433" t="s">
        <v>22</v>
      </c>
      <c r="M21" s="433"/>
      <c r="N21" s="433"/>
      <c r="O21" s="442"/>
      <c r="P21" s="1372"/>
      <c r="Q21" s="1372"/>
      <c r="R21" s="1373"/>
    </row>
    <row r="22" spans="1:18" hidden="1" outlineLevel="1" x14ac:dyDescent="0.25">
      <c r="A22" s="430"/>
      <c r="B22" s="431"/>
      <c r="C22" s="1368"/>
      <c r="D22" s="1369"/>
      <c r="E22" s="432"/>
      <c r="F22" s="432"/>
      <c r="G22" s="432"/>
      <c r="H22" s="433"/>
      <c r="I22" s="446" t="str">
        <f t="shared" si="0"/>
        <v/>
      </c>
      <c r="J22" s="441" t="s">
        <v>22</v>
      </c>
      <c r="K22" s="432" t="s">
        <v>22</v>
      </c>
      <c r="L22" s="433" t="s">
        <v>22</v>
      </c>
      <c r="M22" s="433"/>
      <c r="N22" s="433"/>
      <c r="O22" s="442"/>
      <c r="P22" s="1372"/>
      <c r="Q22" s="1372"/>
      <c r="R22" s="1373"/>
    </row>
    <row r="23" spans="1:18" hidden="1" outlineLevel="1" x14ac:dyDescent="0.25">
      <c r="A23" s="430"/>
      <c r="B23" s="431"/>
      <c r="C23" s="1368"/>
      <c r="D23" s="1369"/>
      <c r="E23" s="432"/>
      <c r="F23" s="432"/>
      <c r="G23" s="432"/>
      <c r="H23" s="433"/>
      <c r="I23" s="446" t="str">
        <f t="shared" si="0"/>
        <v/>
      </c>
      <c r="J23" s="441" t="s">
        <v>22</v>
      </c>
      <c r="K23" s="432" t="s">
        <v>22</v>
      </c>
      <c r="L23" s="433" t="s">
        <v>22</v>
      </c>
      <c r="M23" s="433"/>
      <c r="N23" s="433"/>
      <c r="O23" s="442"/>
      <c r="P23" s="1372"/>
      <c r="Q23" s="1372"/>
      <c r="R23" s="1373"/>
    </row>
    <row r="24" spans="1:18" hidden="1" outlineLevel="1" x14ac:dyDescent="0.25">
      <c r="A24" s="430"/>
      <c r="B24" s="431"/>
      <c r="C24" s="1368"/>
      <c r="D24" s="1369"/>
      <c r="E24" s="432"/>
      <c r="F24" s="432"/>
      <c r="G24" s="432"/>
      <c r="H24" s="433"/>
      <c r="I24" s="446" t="str">
        <f t="shared" si="0"/>
        <v/>
      </c>
      <c r="J24" s="441" t="s">
        <v>22</v>
      </c>
      <c r="K24" s="432" t="s">
        <v>22</v>
      </c>
      <c r="L24" s="433" t="s">
        <v>22</v>
      </c>
      <c r="M24" s="433"/>
      <c r="N24" s="433"/>
      <c r="O24" s="442"/>
      <c r="P24" s="1372"/>
      <c r="Q24" s="1372"/>
      <c r="R24" s="1373"/>
    </row>
    <row r="25" spans="1:18" hidden="1" outlineLevel="1" x14ac:dyDescent="0.25">
      <c r="A25" s="430"/>
      <c r="B25" s="431"/>
      <c r="C25" s="1368"/>
      <c r="D25" s="1369"/>
      <c r="E25" s="432"/>
      <c r="F25" s="432"/>
      <c r="G25" s="432"/>
      <c r="H25" s="433"/>
      <c r="I25" s="446" t="str">
        <f t="shared" si="0"/>
        <v/>
      </c>
      <c r="J25" s="441" t="s">
        <v>22</v>
      </c>
      <c r="K25" s="432" t="s">
        <v>22</v>
      </c>
      <c r="L25" s="433" t="s">
        <v>22</v>
      </c>
      <c r="M25" s="433"/>
      <c r="N25" s="433"/>
      <c r="O25" s="442"/>
      <c r="P25" s="1372"/>
      <c r="Q25" s="1372"/>
      <c r="R25" s="1373"/>
    </row>
    <row r="26" spans="1:18" hidden="1" outlineLevel="1" x14ac:dyDescent="0.25">
      <c r="A26" s="430"/>
      <c r="B26" s="431"/>
      <c r="C26" s="1368"/>
      <c r="D26" s="1369"/>
      <c r="E26" s="432"/>
      <c r="F26" s="432"/>
      <c r="G26" s="432"/>
      <c r="H26" s="433"/>
      <c r="I26" s="446" t="str">
        <f t="shared" si="0"/>
        <v/>
      </c>
      <c r="J26" s="441" t="s">
        <v>22</v>
      </c>
      <c r="K26" s="432" t="s">
        <v>22</v>
      </c>
      <c r="L26" s="433" t="s">
        <v>22</v>
      </c>
      <c r="M26" s="433"/>
      <c r="N26" s="433"/>
      <c r="O26" s="442"/>
      <c r="P26" s="1372"/>
      <c r="Q26" s="1372"/>
      <c r="R26" s="1373"/>
    </row>
    <row r="27" spans="1:18" ht="13.8" hidden="1" outlineLevel="1" thickBot="1" x14ac:dyDescent="0.3">
      <c r="A27" s="434"/>
      <c r="B27" s="435"/>
      <c r="C27" s="1374"/>
      <c r="D27" s="1375"/>
      <c r="E27" s="436"/>
      <c r="F27" s="436"/>
      <c r="G27" s="436"/>
      <c r="H27" s="437"/>
      <c r="I27" s="447" t="str">
        <f t="shared" si="0"/>
        <v/>
      </c>
      <c r="J27" s="443"/>
      <c r="K27" s="436"/>
      <c r="L27" s="437"/>
      <c r="M27" s="437"/>
      <c r="N27" s="437"/>
      <c r="O27" s="444"/>
      <c r="P27" s="1376"/>
      <c r="Q27" s="1376"/>
      <c r="R27" s="1377"/>
    </row>
    <row r="28" spans="1:18" hidden="1" outlineLevel="1" x14ac:dyDescent="0.25"/>
    <row r="29" spans="1:18" hidden="1" outlineLevel="1" x14ac:dyDescent="0.25"/>
    <row r="31" spans="1:18" ht="19.5" customHeight="1" x14ac:dyDescent="0.25">
      <c r="E31" s="1117" t="s">
        <v>465</v>
      </c>
      <c r="F31" s="1117"/>
      <c r="G31" s="1117"/>
      <c r="H31" s="1117"/>
      <c r="I31" s="1117"/>
      <c r="J31" s="1117"/>
      <c r="K31" s="1117"/>
      <c r="L31" s="1117"/>
      <c r="M31" s="1117"/>
      <c r="N31" s="1117"/>
      <c r="O31" s="1117"/>
      <c r="P31" s="1117"/>
    </row>
    <row r="32" spans="1:18" ht="19.5" customHeight="1" x14ac:dyDescent="0.25">
      <c r="E32" s="1117"/>
      <c r="F32" s="1117"/>
      <c r="G32" s="1117"/>
      <c r="H32" s="1117"/>
      <c r="I32" s="1117"/>
      <c r="J32" s="1117"/>
      <c r="K32" s="1117"/>
      <c r="L32" s="1117"/>
      <c r="M32" s="1117"/>
      <c r="N32" s="1117"/>
      <c r="O32" s="1117"/>
      <c r="P32" s="1117"/>
    </row>
    <row r="33" spans="5:16" ht="19.5" customHeight="1" x14ac:dyDescent="0.25">
      <c r="E33" s="1117"/>
      <c r="F33" s="1117"/>
      <c r="G33" s="1117"/>
      <c r="H33" s="1117"/>
      <c r="I33" s="1117"/>
      <c r="J33" s="1117"/>
      <c r="K33" s="1117"/>
      <c r="L33" s="1117"/>
      <c r="M33" s="1117"/>
      <c r="N33" s="1117"/>
      <c r="O33" s="1117"/>
      <c r="P33" s="1117"/>
    </row>
    <row r="34" spans="5:16" ht="19.5" customHeight="1" x14ac:dyDescent="0.25"/>
  </sheetData>
  <sheetProtection selectLockedCells="1"/>
  <mergeCells count="49">
    <mergeCell ref="C26:D26"/>
    <mergeCell ref="P26:R26"/>
    <mergeCell ref="C27:D27"/>
    <mergeCell ref="P27:R27"/>
    <mergeCell ref="C23:D23"/>
    <mergeCell ref="P23:R23"/>
    <mergeCell ref="C24:D24"/>
    <mergeCell ref="P24:R24"/>
    <mergeCell ref="C25:D25"/>
    <mergeCell ref="P25:R25"/>
    <mergeCell ref="C20:D20"/>
    <mergeCell ref="P20:R20"/>
    <mergeCell ref="C21:D21"/>
    <mergeCell ref="P21:R21"/>
    <mergeCell ref="C22:D22"/>
    <mergeCell ref="P22:R22"/>
    <mergeCell ref="C17:D17"/>
    <mergeCell ref="P17:R17"/>
    <mergeCell ref="C18:D18"/>
    <mergeCell ref="P18:R18"/>
    <mergeCell ref="C19:D19"/>
    <mergeCell ref="P19:R19"/>
    <mergeCell ref="C14:D14"/>
    <mergeCell ref="P14:R14"/>
    <mergeCell ref="C15:D15"/>
    <mergeCell ref="P15:R15"/>
    <mergeCell ref="C16:D16"/>
    <mergeCell ref="P16:R16"/>
    <mergeCell ref="P11:R11"/>
    <mergeCell ref="C12:D12"/>
    <mergeCell ref="P12:R12"/>
    <mergeCell ref="C13:D13"/>
    <mergeCell ref="P13:R13"/>
    <mergeCell ref="E31:P33"/>
    <mergeCell ref="A1:R2"/>
    <mergeCell ref="A6:H6"/>
    <mergeCell ref="I6:I7"/>
    <mergeCell ref="J6:R6"/>
    <mergeCell ref="C7:D7"/>
    <mergeCell ref="P7:R7"/>
    <mergeCell ref="A5:R5"/>
    <mergeCell ref="A3:R4"/>
    <mergeCell ref="C8:D8"/>
    <mergeCell ref="P8:R8"/>
    <mergeCell ref="C9:D9"/>
    <mergeCell ref="P9:R9"/>
    <mergeCell ref="C10:D10"/>
    <mergeCell ref="P10:R10"/>
    <mergeCell ref="C11:D11"/>
  </mergeCells>
  <conditionalFormatting sqref="I8:I27">
    <cfRule type="cellIs" dxfId="181" priority="3" stopIfTrue="1" operator="equal">
      <formula>"PASS"</formula>
    </cfRule>
    <cfRule type="cellIs" dxfId="180" priority="4" operator="equal">
      <formula>"FAIL"</formula>
    </cfRule>
  </conditionalFormatting>
  <pageMargins left="0.7" right="0.7" top="0.75" bottom="0.75" header="0.3" footer="0.3"/>
  <pageSetup paperSize="9" scale="84"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Key Characteristic" prompt="CC = Critical_x000a_SC = Significant_x000a_FC = Functional" xr:uid="{00000000-0002-0000-0F00-000000000000}">
          <x14:formula1>
            <xm:f>Lists!$A$2:$A$4</xm:f>
          </x14:formula1>
          <xm:sqref>C8:D27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rgb="FFFF671F"/>
    <pageSetUpPr fitToPage="1"/>
  </sheetPr>
  <dimension ref="A1:AU72"/>
  <sheetViews>
    <sheetView showGridLines="0" zoomScale="85" zoomScaleNormal="85" workbookViewId="0">
      <selection activeCell="M19" sqref="M19"/>
    </sheetView>
  </sheetViews>
  <sheetFormatPr defaultRowHeight="13.2" x14ac:dyDescent="0.25"/>
  <cols>
    <col min="1" max="1" width="6" style="1" customWidth="1"/>
    <col min="2" max="16" width="11.33203125" style="1" customWidth="1"/>
    <col min="17" max="17" width="7.44140625" style="1" customWidth="1"/>
    <col min="18" max="256" width="9.109375" style="1"/>
    <col min="257" max="257" width="6" style="1" customWidth="1"/>
    <col min="258" max="272" width="11.33203125" style="1" customWidth="1"/>
    <col min="273" max="273" width="7.44140625" style="1" customWidth="1"/>
    <col min="274" max="512" width="9.109375" style="1"/>
    <col min="513" max="513" width="6" style="1" customWidth="1"/>
    <col min="514" max="528" width="11.33203125" style="1" customWidth="1"/>
    <col min="529" max="529" width="7.44140625" style="1" customWidth="1"/>
    <col min="530" max="768" width="9.109375" style="1"/>
    <col min="769" max="769" width="6" style="1" customWidth="1"/>
    <col min="770" max="784" width="11.33203125" style="1" customWidth="1"/>
    <col min="785" max="785" width="7.44140625" style="1" customWidth="1"/>
    <col min="786" max="1024" width="9.109375" style="1"/>
    <col min="1025" max="1025" width="6" style="1" customWidth="1"/>
    <col min="1026" max="1040" width="11.33203125" style="1" customWidth="1"/>
    <col min="1041" max="1041" width="7.44140625" style="1" customWidth="1"/>
    <col min="1042" max="1280" width="9.109375" style="1"/>
    <col min="1281" max="1281" width="6" style="1" customWidth="1"/>
    <col min="1282" max="1296" width="11.33203125" style="1" customWidth="1"/>
    <col min="1297" max="1297" width="7.44140625" style="1" customWidth="1"/>
    <col min="1298" max="1536" width="9.109375" style="1"/>
    <col min="1537" max="1537" width="6" style="1" customWidth="1"/>
    <col min="1538" max="1552" width="11.33203125" style="1" customWidth="1"/>
    <col min="1553" max="1553" width="7.44140625" style="1" customWidth="1"/>
    <col min="1554" max="1792" width="9.109375" style="1"/>
    <col min="1793" max="1793" width="6" style="1" customWidth="1"/>
    <col min="1794" max="1808" width="11.33203125" style="1" customWidth="1"/>
    <col min="1809" max="1809" width="7.44140625" style="1" customWidth="1"/>
    <col min="1810" max="2048" width="9.109375" style="1"/>
    <col min="2049" max="2049" width="6" style="1" customWidth="1"/>
    <col min="2050" max="2064" width="11.33203125" style="1" customWidth="1"/>
    <col min="2065" max="2065" width="7.44140625" style="1" customWidth="1"/>
    <col min="2066" max="2304" width="9.109375" style="1"/>
    <col min="2305" max="2305" width="6" style="1" customWidth="1"/>
    <col min="2306" max="2320" width="11.33203125" style="1" customWidth="1"/>
    <col min="2321" max="2321" width="7.44140625" style="1" customWidth="1"/>
    <col min="2322" max="2560" width="9.109375" style="1"/>
    <col min="2561" max="2561" width="6" style="1" customWidth="1"/>
    <col min="2562" max="2576" width="11.33203125" style="1" customWidth="1"/>
    <col min="2577" max="2577" width="7.44140625" style="1" customWidth="1"/>
    <col min="2578" max="2816" width="9.109375" style="1"/>
    <col min="2817" max="2817" width="6" style="1" customWidth="1"/>
    <col min="2818" max="2832" width="11.33203125" style="1" customWidth="1"/>
    <col min="2833" max="2833" width="7.44140625" style="1" customWidth="1"/>
    <col min="2834" max="3072" width="9.109375" style="1"/>
    <col min="3073" max="3073" width="6" style="1" customWidth="1"/>
    <col min="3074" max="3088" width="11.33203125" style="1" customWidth="1"/>
    <col min="3089" max="3089" width="7.44140625" style="1" customWidth="1"/>
    <col min="3090" max="3328" width="9.109375" style="1"/>
    <col min="3329" max="3329" width="6" style="1" customWidth="1"/>
    <col min="3330" max="3344" width="11.33203125" style="1" customWidth="1"/>
    <col min="3345" max="3345" width="7.44140625" style="1" customWidth="1"/>
    <col min="3346" max="3584" width="9.109375" style="1"/>
    <col min="3585" max="3585" width="6" style="1" customWidth="1"/>
    <col min="3586" max="3600" width="11.33203125" style="1" customWidth="1"/>
    <col min="3601" max="3601" width="7.44140625" style="1" customWidth="1"/>
    <col min="3602" max="3840" width="9.109375" style="1"/>
    <col min="3841" max="3841" width="6" style="1" customWidth="1"/>
    <col min="3842" max="3856" width="11.33203125" style="1" customWidth="1"/>
    <col min="3857" max="3857" width="7.44140625" style="1" customWidth="1"/>
    <col min="3858" max="4096" width="9.109375" style="1"/>
    <col min="4097" max="4097" width="6" style="1" customWidth="1"/>
    <col min="4098" max="4112" width="11.33203125" style="1" customWidth="1"/>
    <col min="4113" max="4113" width="7.44140625" style="1" customWidth="1"/>
    <col min="4114" max="4352" width="9.109375" style="1"/>
    <col min="4353" max="4353" width="6" style="1" customWidth="1"/>
    <col min="4354" max="4368" width="11.33203125" style="1" customWidth="1"/>
    <col min="4369" max="4369" width="7.44140625" style="1" customWidth="1"/>
    <col min="4370" max="4608" width="9.109375" style="1"/>
    <col min="4609" max="4609" width="6" style="1" customWidth="1"/>
    <col min="4610" max="4624" width="11.33203125" style="1" customWidth="1"/>
    <col min="4625" max="4625" width="7.44140625" style="1" customWidth="1"/>
    <col min="4626" max="4864" width="9.109375" style="1"/>
    <col min="4865" max="4865" width="6" style="1" customWidth="1"/>
    <col min="4866" max="4880" width="11.33203125" style="1" customWidth="1"/>
    <col min="4881" max="4881" width="7.44140625" style="1" customWidth="1"/>
    <col min="4882" max="5120" width="9.109375" style="1"/>
    <col min="5121" max="5121" width="6" style="1" customWidth="1"/>
    <col min="5122" max="5136" width="11.33203125" style="1" customWidth="1"/>
    <col min="5137" max="5137" width="7.44140625" style="1" customWidth="1"/>
    <col min="5138" max="5376" width="9.109375" style="1"/>
    <col min="5377" max="5377" width="6" style="1" customWidth="1"/>
    <col min="5378" max="5392" width="11.33203125" style="1" customWidth="1"/>
    <col min="5393" max="5393" width="7.44140625" style="1" customWidth="1"/>
    <col min="5394" max="5632" width="9.109375" style="1"/>
    <col min="5633" max="5633" width="6" style="1" customWidth="1"/>
    <col min="5634" max="5648" width="11.33203125" style="1" customWidth="1"/>
    <col min="5649" max="5649" width="7.44140625" style="1" customWidth="1"/>
    <col min="5650" max="5888" width="9.109375" style="1"/>
    <col min="5889" max="5889" width="6" style="1" customWidth="1"/>
    <col min="5890" max="5904" width="11.33203125" style="1" customWidth="1"/>
    <col min="5905" max="5905" width="7.44140625" style="1" customWidth="1"/>
    <col min="5906" max="6144" width="9.109375" style="1"/>
    <col min="6145" max="6145" width="6" style="1" customWidth="1"/>
    <col min="6146" max="6160" width="11.33203125" style="1" customWidth="1"/>
    <col min="6161" max="6161" width="7.44140625" style="1" customWidth="1"/>
    <col min="6162" max="6400" width="9.109375" style="1"/>
    <col min="6401" max="6401" width="6" style="1" customWidth="1"/>
    <col min="6402" max="6416" width="11.33203125" style="1" customWidth="1"/>
    <col min="6417" max="6417" width="7.44140625" style="1" customWidth="1"/>
    <col min="6418" max="6656" width="9.109375" style="1"/>
    <col min="6657" max="6657" width="6" style="1" customWidth="1"/>
    <col min="6658" max="6672" width="11.33203125" style="1" customWidth="1"/>
    <col min="6673" max="6673" width="7.44140625" style="1" customWidth="1"/>
    <col min="6674" max="6912" width="9.109375" style="1"/>
    <col min="6913" max="6913" width="6" style="1" customWidth="1"/>
    <col min="6914" max="6928" width="11.33203125" style="1" customWidth="1"/>
    <col min="6929" max="6929" width="7.44140625" style="1" customWidth="1"/>
    <col min="6930" max="7168" width="9.109375" style="1"/>
    <col min="7169" max="7169" width="6" style="1" customWidth="1"/>
    <col min="7170" max="7184" width="11.33203125" style="1" customWidth="1"/>
    <col min="7185" max="7185" width="7.44140625" style="1" customWidth="1"/>
    <col min="7186" max="7424" width="9.109375" style="1"/>
    <col min="7425" max="7425" width="6" style="1" customWidth="1"/>
    <col min="7426" max="7440" width="11.33203125" style="1" customWidth="1"/>
    <col min="7441" max="7441" width="7.44140625" style="1" customWidth="1"/>
    <col min="7442" max="7680" width="9.109375" style="1"/>
    <col min="7681" max="7681" width="6" style="1" customWidth="1"/>
    <col min="7682" max="7696" width="11.33203125" style="1" customWidth="1"/>
    <col min="7697" max="7697" width="7.44140625" style="1" customWidth="1"/>
    <col min="7698" max="7936" width="9.109375" style="1"/>
    <col min="7937" max="7937" width="6" style="1" customWidth="1"/>
    <col min="7938" max="7952" width="11.33203125" style="1" customWidth="1"/>
    <col min="7953" max="7953" width="7.44140625" style="1" customWidth="1"/>
    <col min="7954" max="8192" width="9.109375" style="1"/>
    <col min="8193" max="8193" width="6" style="1" customWidth="1"/>
    <col min="8194" max="8208" width="11.33203125" style="1" customWidth="1"/>
    <col min="8209" max="8209" width="7.44140625" style="1" customWidth="1"/>
    <col min="8210" max="8448" width="9.109375" style="1"/>
    <col min="8449" max="8449" width="6" style="1" customWidth="1"/>
    <col min="8450" max="8464" width="11.33203125" style="1" customWidth="1"/>
    <col min="8465" max="8465" width="7.44140625" style="1" customWidth="1"/>
    <col min="8466" max="8704" width="9.109375" style="1"/>
    <col min="8705" max="8705" width="6" style="1" customWidth="1"/>
    <col min="8706" max="8720" width="11.33203125" style="1" customWidth="1"/>
    <col min="8721" max="8721" width="7.44140625" style="1" customWidth="1"/>
    <col min="8722" max="8960" width="9.109375" style="1"/>
    <col min="8961" max="8961" width="6" style="1" customWidth="1"/>
    <col min="8962" max="8976" width="11.33203125" style="1" customWidth="1"/>
    <col min="8977" max="8977" width="7.44140625" style="1" customWidth="1"/>
    <col min="8978" max="9216" width="9.109375" style="1"/>
    <col min="9217" max="9217" width="6" style="1" customWidth="1"/>
    <col min="9218" max="9232" width="11.33203125" style="1" customWidth="1"/>
    <col min="9233" max="9233" width="7.44140625" style="1" customWidth="1"/>
    <col min="9234" max="9472" width="9.109375" style="1"/>
    <col min="9473" max="9473" width="6" style="1" customWidth="1"/>
    <col min="9474" max="9488" width="11.33203125" style="1" customWidth="1"/>
    <col min="9489" max="9489" width="7.44140625" style="1" customWidth="1"/>
    <col min="9490" max="9728" width="9.109375" style="1"/>
    <col min="9729" max="9729" width="6" style="1" customWidth="1"/>
    <col min="9730" max="9744" width="11.33203125" style="1" customWidth="1"/>
    <col min="9745" max="9745" width="7.44140625" style="1" customWidth="1"/>
    <col min="9746" max="9984" width="9.109375" style="1"/>
    <col min="9985" max="9985" width="6" style="1" customWidth="1"/>
    <col min="9986" max="10000" width="11.33203125" style="1" customWidth="1"/>
    <col min="10001" max="10001" width="7.44140625" style="1" customWidth="1"/>
    <col min="10002" max="10240" width="9.109375" style="1"/>
    <col min="10241" max="10241" width="6" style="1" customWidth="1"/>
    <col min="10242" max="10256" width="11.33203125" style="1" customWidth="1"/>
    <col min="10257" max="10257" width="7.44140625" style="1" customWidth="1"/>
    <col min="10258" max="10496" width="9.109375" style="1"/>
    <col min="10497" max="10497" width="6" style="1" customWidth="1"/>
    <col min="10498" max="10512" width="11.33203125" style="1" customWidth="1"/>
    <col min="10513" max="10513" width="7.44140625" style="1" customWidth="1"/>
    <col min="10514" max="10752" width="9.109375" style="1"/>
    <col min="10753" max="10753" width="6" style="1" customWidth="1"/>
    <col min="10754" max="10768" width="11.33203125" style="1" customWidth="1"/>
    <col min="10769" max="10769" width="7.44140625" style="1" customWidth="1"/>
    <col min="10770" max="11008" width="9.109375" style="1"/>
    <col min="11009" max="11009" width="6" style="1" customWidth="1"/>
    <col min="11010" max="11024" width="11.33203125" style="1" customWidth="1"/>
    <col min="11025" max="11025" width="7.44140625" style="1" customWidth="1"/>
    <col min="11026" max="11264" width="9.109375" style="1"/>
    <col min="11265" max="11265" width="6" style="1" customWidth="1"/>
    <col min="11266" max="11280" width="11.33203125" style="1" customWidth="1"/>
    <col min="11281" max="11281" width="7.44140625" style="1" customWidth="1"/>
    <col min="11282" max="11520" width="9.109375" style="1"/>
    <col min="11521" max="11521" width="6" style="1" customWidth="1"/>
    <col min="11522" max="11536" width="11.33203125" style="1" customWidth="1"/>
    <col min="11537" max="11537" width="7.44140625" style="1" customWidth="1"/>
    <col min="11538" max="11776" width="9.109375" style="1"/>
    <col min="11777" max="11777" width="6" style="1" customWidth="1"/>
    <col min="11778" max="11792" width="11.33203125" style="1" customWidth="1"/>
    <col min="11793" max="11793" width="7.44140625" style="1" customWidth="1"/>
    <col min="11794" max="12032" width="9.109375" style="1"/>
    <col min="12033" max="12033" width="6" style="1" customWidth="1"/>
    <col min="12034" max="12048" width="11.33203125" style="1" customWidth="1"/>
    <col min="12049" max="12049" width="7.44140625" style="1" customWidth="1"/>
    <col min="12050" max="12288" width="9.109375" style="1"/>
    <col min="12289" max="12289" width="6" style="1" customWidth="1"/>
    <col min="12290" max="12304" width="11.33203125" style="1" customWidth="1"/>
    <col min="12305" max="12305" width="7.44140625" style="1" customWidth="1"/>
    <col min="12306" max="12544" width="9.109375" style="1"/>
    <col min="12545" max="12545" width="6" style="1" customWidth="1"/>
    <col min="12546" max="12560" width="11.33203125" style="1" customWidth="1"/>
    <col min="12561" max="12561" width="7.44140625" style="1" customWidth="1"/>
    <col min="12562" max="12800" width="9.109375" style="1"/>
    <col min="12801" max="12801" width="6" style="1" customWidth="1"/>
    <col min="12802" max="12816" width="11.33203125" style="1" customWidth="1"/>
    <col min="12817" max="12817" width="7.44140625" style="1" customWidth="1"/>
    <col min="12818" max="13056" width="9.109375" style="1"/>
    <col min="13057" max="13057" width="6" style="1" customWidth="1"/>
    <col min="13058" max="13072" width="11.33203125" style="1" customWidth="1"/>
    <col min="13073" max="13073" width="7.44140625" style="1" customWidth="1"/>
    <col min="13074" max="13312" width="9.109375" style="1"/>
    <col min="13313" max="13313" width="6" style="1" customWidth="1"/>
    <col min="13314" max="13328" width="11.33203125" style="1" customWidth="1"/>
    <col min="13329" max="13329" width="7.44140625" style="1" customWidth="1"/>
    <col min="13330" max="13568" width="9.109375" style="1"/>
    <col min="13569" max="13569" width="6" style="1" customWidth="1"/>
    <col min="13570" max="13584" width="11.33203125" style="1" customWidth="1"/>
    <col min="13585" max="13585" width="7.44140625" style="1" customWidth="1"/>
    <col min="13586" max="13824" width="9.109375" style="1"/>
    <col min="13825" max="13825" width="6" style="1" customWidth="1"/>
    <col min="13826" max="13840" width="11.33203125" style="1" customWidth="1"/>
    <col min="13841" max="13841" width="7.44140625" style="1" customWidth="1"/>
    <col min="13842" max="14080" width="9.109375" style="1"/>
    <col min="14081" max="14081" width="6" style="1" customWidth="1"/>
    <col min="14082" max="14096" width="11.33203125" style="1" customWidth="1"/>
    <col min="14097" max="14097" width="7.44140625" style="1" customWidth="1"/>
    <col min="14098" max="14336" width="9.109375" style="1"/>
    <col min="14337" max="14337" width="6" style="1" customWidth="1"/>
    <col min="14338" max="14352" width="11.33203125" style="1" customWidth="1"/>
    <col min="14353" max="14353" width="7.44140625" style="1" customWidth="1"/>
    <col min="14354" max="14592" width="9.109375" style="1"/>
    <col min="14593" max="14593" width="6" style="1" customWidth="1"/>
    <col min="14594" max="14608" width="11.33203125" style="1" customWidth="1"/>
    <col min="14609" max="14609" width="7.44140625" style="1" customWidth="1"/>
    <col min="14610" max="14848" width="9.109375" style="1"/>
    <col min="14849" max="14849" width="6" style="1" customWidth="1"/>
    <col min="14850" max="14864" width="11.33203125" style="1" customWidth="1"/>
    <col min="14865" max="14865" width="7.44140625" style="1" customWidth="1"/>
    <col min="14866" max="15104" width="9.109375" style="1"/>
    <col min="15105" max="15105" width="6" style="1" customWidth="1"/>
    <col min="15106" max="15120" width="11.33203125" style="1" customWidth="1"/>
    <col min="15121" max="15121" width="7.44140625" style="1" customWidth="1"/>
    <col min="15122" max="15360" width="9.109375" style="1"/>
    <col min="15361" max="15361" width="6" style="1" customWidth="1"/>
    <col min="15362" max="15376" width="11.33203125" style="1" customWidth="1"/>
    <col min="15377" max="15377" width="7.44140625" style="1" customWidth="1"/>
    <col min="15378" max="15616" width="9.109375" style="1"/>
    <col min="15617" max="15617" width="6" style="1" customWidth="1"/>
    <col min="15618" max="15632" width="11.33203125" style="1" customWidth="1"/>
    <col min="15633" max="15633" width="7.44140625" style="1" customWidth="1"/>
    <col min="15634" max="15872" width="9.109375" style="1"/>
    <col min="15873" max="15873" width="6" style="1" customWidth="1"/>
    <col min="15874" max="15888" width="11.33203125" style="1" customWidth="1"/>
    <col min="15889" max="15889" width="7.44140625" style="1" customWidth="1"/>
    <col min="15890" max="16128" width="9.109375" style="1"/>
    <col min="16129" max="16129" width="6" style="1" customWidth="1"/>
    <col min="16130" max="16144" width="11.33203125" style="1" customWidth="1"/>
    <col min="16145" max="16145" width="7.44140625" style="1" customWidth="1"/>
    <col min="16146" max="16384" width="9.109375" style="1"/>
  </cols>
  <sheetData>
    <row r="1" spans="1:47" ht="33.9" customHeight="1" thickBot="1" x14ac:dyDescent="0.3">
      <c r="A1" s="1163" t="s">
        <v>466</v>
      </c>
      <c r="B1" s="1164"/>
      <c r="C1" s="1164"/>
      <c r="D1" s="1164"/>
      <c r="E1" s="1164"/>
      <c r="F1" s="1164"/>
      <c r="G1" s="1164"/>
      <c r="H1" s="1164"/>
      <c r="I1" s="1164"/>
      <c r="J1" s="1164"/>
      <c r="K1" s="1164"/>
      <c r="L1" s="1164"/>
      <c r="M1" s="1164"/>
      <c r="N1" s="1164"/>
      <c r="O1" s="1164"/>
      <c r="P1" s="1165"/>
    </row>
    <row r="2" spans="1:47" ht="11.1" customHeight="1" x14ac:dyDescent="0.25">
      <c r="A2" s="1488" t="s">
        <v>467</v>
      </c>
      <c r="B2" s="1489"/>
      <c r="C2" s="1489"/>
      <c r="D2" s="1489"/>
      <c r="E2" s="1489"/>
      <c r="F2" s="1489"/>
      <c r="G2" s="1489"/>
      <c r="H2" s="1489"/>
      <c r="I2" s="1489"/>
      <c r="J2" s="1489"/>
      <c r="K2" s="1489"/>
      <c r="L2" s="1489"/>
      <c r="M2" s="1489"/>
      <c r="N2" s="1489"/>
      <c r="O2" s="1489"/>
      <c r="P2" s="1490"/>
    </row>
    <row r="3" spans="1:47" ht="11.1" customHeight="1" thickBot="1" x14ac:dyDescent="0.3">
      <c r="A3" s="1491"/>
      <c r="B3" s="1492"/>
      <c r="C3" s="1492"/>
      <c r="D3" s="1492"/>
      <c r="E3" s="1492"/>
      <c r="F3" s="1492"/>
      <c r="G3" s="1492"/>
      <c r="H3" s="1492"/>
      <c r="I3" s="1492"/>
      <c r="J3" s="1492"/>
      <c r="K3" s="1492"/>
      <c r="L3" s="1492"/>
      <c r="M3" s="1492"/>
      <c r="N3" s="1492"/>
      <c r="O3" s="1492"/>
      <c r="P3" s="1493"/>
    </row>
    <row r="4" spans="1:47" ht="20.100000000000001" customHeight="1" thickBot="1" x14ac:dyDescent="0.3">
      <c r="A4" s="1144" t="s">
        <v>200</v>
      </c>
      <c r="B4" s="1145"/>
      <c r="C4" s="1494">
        <f>'Title Page'!D18</f>
        <v>0</v>
      </c>
      <c r="D4" s="1494"/>
      <c r="E4" s="1494"/>
      <c r="F4" s="1494"/>
      <c r="G4" s="1494"/>
      <c r="H4" s="1502" t="s">
        <v>468</v>
      </c>
      <c r="I4" s="1502"/>
      <c r="J4" s="1494">
        <f>'Title Page'!D19</f>
        <v>0</v>
      </c>
      <c r="K4" s="1494"/>
      <c r="L4" s="1145" t="s">
        <v>469</v>
      </c>
      <c r="M4" s="1145"/>
      <c r="N4" s="1495"/>
      <c r="O4" s="1495"/>
      <c r="P4" s="1496"/>
    </row>
    <row r="5" spans="1:47" ht="20.100000000000001" customHeight="1" thickBot="1" x14ac:dyDescent="0.3">
      <c r="A5" s="1500" t="s">
        <v>470</v>
      </c>
      <c r="B5" s="1501"/>
      <c r="C5" s="1503">
        <f>'Title Page'!D5</f>
        <v>0</v>
      </c>
      <c r="D5" s="1503"/>
      <c r="E5" s="1503"/>
      <c r="F5" s="1503"/>
      <c r="G5" s="1503"/>
      <c r="H5" s="1155" t="s">
        <v>471</v>
      </c>
      <c r="I5" s="1155"/>
      <c r="J5" s="1497">
        <f>'Title Page'!D7</f>
        <v>0</v>
      </c>
      <c r="K5" s="1497"/>
      <c r="L5" s="1155" t="s">
        <v>472</v>
      </c>
      <c r="M5" s="1155"/>
      <c r="N5" s="1498"/>
      <c r="O5" s="1498"/>
      <c r="P5" s="1499"/>
    </row>
    <row r="6" spans="1:47" ht="24.9" customHeight="1" thickBot="1" x14ac:dyDescent="0.3">
      <c r="A6" s="1485" t="s">
        <v>473</v>
      </c>
      <c r="B6" s="1486"/>
      <c r="C6" s="1483"/>
      <c r="D6" s="1483"/>
      <c r="E6" s="1483"/>
      <c r="F6" s="1483"/>
      <c r="G6" s="1483"/>
      <c r="H6" s="1484"/>
      <c r="I6" s="1484"/>
      <c r="J6" s="1483"/>
      <c r="K6" s="1483"/>
      <c r="L6" s="1487" t="s">
        <v>474</v>
      </c>
      <c r="M6" s="1487"/>
      <c r="N6" s="1477"/>
      <c r="O6" s="1477"/>
      <c r="P6" s="1478"/>
    </row>
    <row r="7" spans="1:47" ht="15.9" customHeight="1" thickBot="1" x14ac:dyDescent="0.3">
      <c r="A7" s="1154" t="s">
        <v>475</v>
      </c>
      <c r="B7" s="1155"/>
      <c r="C7" s="1157"/>
      <c r="D7" s="1479">
        <v>1</v>
      </c>
      <c r="E7" s="1479"/>
      <c r="F7" s="1479"/>
      <c r="G7" s="1157" t="s">
        <v>476</v>
      </c>
      <c r="H7" s="1157"/>
      <c r="I7" s="1479">
        <v>5.0000000000000001E-3</v>
      </c>
      <c r="J7" s="1479"/>
      <c r="K7" s="825" t="s">
        <v>477</v>
      </c>
      <c r="L7" s="1480">
        <v>5.0000000000000001E-3</v>
      </c>
      <c r="M7" s="1480"/>
      <c r="N7" s="825" t="s">
        <v>478</v>
      </c>
      <c r="O7" s="1481" t="s">
        <v>479</v>
      </c>
      <c r="P7" s="1482"/>
      <c r="R7" s="112"/>
    </row>
    <row r="8" spans="1:47" ht="15.9" customHeight="1" thickBot="1" x14ac:dyDescent="0.3">
      <c r="A8" s="1469" t="s">
        <v>480</v>
      </c>
      <c r="B8" s="1470"/>
      <c r="C8" s="1470"/>
      <c r="D8" s="1470"/>
      <c r="E8" s="1470"/>
      <c r="F8" s="1470"/>
      <c r="G8" s="1470"/>
      <c r="H8" s="1470"/>
      <c r="I8" s="1470"/>
      <c r="J8" s="1470"/>
      <c r="K8" s="1470"/>
      <c r="L8" s="1470"/>
      <c r="M8" s="1470"/>
      <c r="N8" s="1470"/>
      <c r="O8" s="1470"/>
      <c r="P8" s="1471"/>
      <c r="R8" s="113"/>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row>
    <row r="9" spans="1:47" s="6" customFormat="1" ht="20.100000000000001" customHeight="1" thickBot="1" x14ac:dyDescent="0.3">
      <c r="A9" s="115"/>
      <c r="B9" s="116">
        <v>1</v>
      </c>
      <c r="C9" s="879">
        <v>2</v>
      </c>
      <c r="D9" s="879">
        <v>3</v>
      </c>
      <c r="E9" s="879">
        <v>4</v>
      </c>
      <c r="F9" s="879">
        <v>5</v>
      </c>
      <c r="G9" s="879">
        <v>6</v>
      </c>
      <c r="H9" s="879">
        <v>7</v>
      </c>
      <c r="I9" s="879">
        <v>8</v>
      </c>
      <c r="J9" s="879">
        <v>9</v>
      </c>
      <c r="K9" s="879">
        <v>10</v>
      </c>
      <c r="L9" s="879">
        <v>11</v>
      </c>
      <c r="M9" s="879">
        <v>12</v>
      </c>
      <c r="N9" s="879">
        <v>13</v>
      </c>
      <c r="O9" s="879">
        <v>14</v>
      </c>
      <c r="P9" s="117">
        <v>15</v>
      </c>
      <c r="R9" s="113"/>
    </row>
    <row r="10" spans="1:47" s="6" customFormat="1" ht="20.100000000000001" customHeight="1" x14ac:dyDescent="0.25">
      <c r="A10" s="118">
        <v>1</v>
      </c>
      <c r="B10" s="414"/>
      <c r="C10" s="413"/>
      <c r="D10" s="413"/>
      <c r="E10" s="162"/>
      <c r="F10" s="162"/>
      <c r="G10" s="162"/>
      <c r="H10" s="162"/>
      <c r="I10" s="162"/>
      <c r="J10" s="162"/>
      <c r="K10" s="162"/>
      <c r="L10" s="162"/>
      <c r="M10" s="162"/>
      <c r="N10" s="162"/>
      <c r="O10" s="162"/>
      <c r="P10" s="163"/>
      <c r="R10" s="114"/>
      <c r="S10" s="114"/>
      <c r="T10" s="114"/>
    </row>
    <row r="11" spans="1:47" s="6" customFormat="1" ht="20.100000000000001" customHeight="1" x14ac:dyDescent="0.25">
      <c r="A11" s="119">
        <v>2</v>
      </c>
      <c r="B11" s="414"/>
      <c r="C11" s="415"/>
      <c r="D11" s="415"/>
      <c r="E11" s="164"/>
      <c r="F11" s="164"/>
      <c r="G11" s="164"/>
      <c r="H11" s="164"/>
      <c r="I11" s="164"/>
      <c r="J11" s="164"/>
      <c r="K11" s="164"/>
      <c r="L11" s="164"/>
      <c r="M11" s="164"/>
      <c r="N11" s="164"/>
      <c r="O11" s="164"/>
      <c r="P11" s="165"/>
      <c r="R11" s="114"/>
      <c r="S11" s="114"/>
      <c r="T11" s="114"/>
    </row>
    <row r="12" spans="1:47" s="120" customFormat="1" ht="20.100000000000001" customHeight="1" x14ac:dyDescent="0.25">
      <c r="A12" s="119">
        <v>3</v>
      </c>
      <c r="B12" s="414"/>
      <c r="C12" s="415"/>
      <c r="D12" s="415"/>
      <c r="E12" s="164"/>
      <c r="F12" s="164"/>
      <c r="G12" s="164"/>
      <c r="H12" s="164"/>
      <c r="I12" s="164"/>
      <c r="J12" s="164"/>
      <c r="K12" s="164"/>
      <c r="L12" s="164"/>
      <c r="M12" s="164"/>
      <c r="N12" s="164"/>
      <c r="O12" s="164"/>
      <c r="P12" s="165"/>
      <c r="R12" s="114"/>
      <c r="S12" s="114"/>
      <c r="T12" s="114"/>
    </row>
    <row r="13" spans="1:47" s="120" customFormat="1" ht="20.100000000000001" customHeight="1" x14ac:dyDescent="0.25">
      <c r="A13" s="119">
        <v>4</v>
      </c>
      <c r="B13" s="414"/>
      <c r="C13" s="415"/>
      <c r="D13" s="415"/>
      <c r="E13" s="164"/>
      <c r="F13" s="164"/>
      <c r="G13" s="164"/>
      <c r="H13" s="164"/>
      <c r="I13" s="164"/>
      <c r="J13" s="164"/>
      <c r="K13" s="164"/>
      <c r="L13" s="164"/>
      <c r="M13" s="164"/>
      <c r="N13" s="164"/>
      <c r="O13" s="164"/>
      <c r="P13" s="165"/>
      <c r="R13" s="114"/>
      <c r="S13" s="114"/>
      <c r="T13" s="114"/>
    </row>
    <row r="14" spans="1:47" s="120" customFormat="1" ht="20.100000000000001" customHeight="1" x14ac:dyDescent="0.25">
      <c r="A14" s="119">
        <v>5</v>
      </c>
      <c r="B14" s="414"/>
      <c r="C14" s="415"/>
      <c r="D14" s="415"/>
      <c r="E14" s="164"/>
      <c r="F14" s="164"/>
      <c r="G14" s="164"/>
      <c r="H14" s="164"/>
      <c r="I14" s="164"/>
      <c r="J14" s="164"/>
      <c r="K14" s="164"/>
      <c r="L14" s="164"/>
      <c r="M14" s="164"/>
      <c r="N14" s="164"/>
      <c r="O14" s="164"/>
      <c r="P14" s="165"/>
      <c r="R14" s="114"/>
      <c r="S14" s="114"/>
      <c r="T14" s="114"/>
    </row>
    <row r="15" spans="1:47" s="120" customFormat="1" ht="20.100000000000001" customHeight="1" x14ac:dyDescent="0.25">
      <c r="A15" s="119">
        <v>6</v>
      </c>
      <c r="B15" s="414"/>
      <c r="C15" s="415"/>
      <c r="D15" s="415"/>
      <c r="E15" s="164"/>
      <c r="F15" s="164"/>
      <c r="G15" s="164"/>
      <c r="H15" s="164"/>
      <c r="I15" s="164"/>
      <c r="J15" s="164"/>
      <c r="K15" s="164"/>
      <c r="L15" s="164"/>
      <c r="M15" s="164"/>
      <c r="N15" s="164"/>
      <c r="O15" s="164"/>
      <c r="P15" s="165"/>
      <c r="R15" s="114"/>
      <c r="S15" s="114"/>
      <c r="T15" s="114"/>
    </row>
    <row r="16" spans="1:47" s="120" customFormat="1" ht="20.100000000000001" customHeight="1" x14ac:dyDescent="0.25">
      <c r="A16" s="119">
        <v>7</v>
      </c>
      <c r="B16" s="414"/>
      <c r="C16" s="415"/>
      <c r="D16" s="415"/>
      <c r="E16" s="164"/>
      <c r="F16" s="164"/>
      <c r="G16" s="164"/>
      <c r="H16" s="164"/>
      <c r="I16" s="164"/>
      <c r="J16" s="164"/>
      <c r="K16" s="164"/>
      <c r="L16" s="164"/>
      <c r="M16" s="164"/>
      <c r="N16" s="164"/>
      <c r="O16" s="164"/>
      <c r="P16" s="165"/>
      <c r="R16" s="114"/>
      <c r="S16" s="114"/>
      <c r="T16" s="114"/>
    </row>
    <row r="17" spans="1:20" s="120" customFormat="1" ht="20.100000000000001" customHeight="1" x14ac:dyDescent="0.25">
      <c r="A17" s="119">
        <v>8</v>
      </c>
      <c r="B17" s="414"/>
      <c r="C17" s="415"/>
      <c r="D17" s="415"/>
      <c r="E17" s="164"/>
      <c r="F17" s="164"/>
      <c r="G17" s="164"/>
      <c r="H17" s="164"/>
      <c r="I17" s="164"/>
      <c r="J17" s="164"/>
      <c r="K17" s="164"/>
      <c r="L17" s="164"/>
      <c r="M17" s="164"/>
      <c r="N17" s="164"/>
      <c r="O17" s="164"/>
      <c r="P17" s="165"/>
      <c r="R17" s="114"/>
      <c r="S17" s="114"/>
      <c r="T17" s="114"/>
    </row>
    <row r="18" spans="1:20" s="120" customFormat="1" ht="20.100000000000001" customHeight="1" x14ac:dyDescent="0.25">
      <c r="A18" s="119">
        <v>9</v>
      </c>
      <c r="B18" s="414"/>
      <c r="C18" s="415"/>
      <c r="D18" s="415"/>
      <c r="E18" s="164"/>
      <c r="F18" s="164"/>
      <c r="G18" s="164"/>
      <c r="H18" s="164"/>
      <c r="I18" s="164"/>
      <c r="J18" s="164"/>
      <c r="K18" s="164"/>
      <c r="L18" s="164"/>
      <c r="M18" s="164"/>
      <c r="N18" s="164"/>
      <c r="O18" s="164"/>
      <c r="P18" s="165"/>
      <c r="R18" s="114"/>
      <c r="S18" s="114"/>
      <c r="T18" s="114"/>
    </row>
    <row r="19" spans="1:20" s="120" customFormat="1" ht="20.100000000000001" customHeight="1" thickBot="1" x14ac:dyDescent="0.3">
      <c r="A19" s="121">
        <v>10</v>
      </c>
      <c r="B19" s="416"/>
      <c r="C19" s="417"/>
      <c r="D19" s="417"/>
      <c r="E19" s="166"/>
      <c r="F19" s="166"/>
      <c r="G19" s="166"/>
      <c r="H19" s="166"/>
      <c r="I19" s="166"/>
      <c r="J19" s="166"/>
      <c r="K19" s="166"/>
      <c r="L19" s="166"/>
      <c r="M19" s="166"/>
      <c r="N19" s="166"/>
      <c r="O19" s="166"/>
      <c r="P19" s="167"/>
      <c r="R19" s="114"/>
      <c r="S19" s="114"/>
      <c r="T19" s="114"/>
    </row>
    <row r="20" spans="1:20" s="120" customFormat="1" ht="20.100000000000001" customHeight="1" x14ac:dyDescent="0.25">
      <c r="A20" s="122" t="s">
        <v>481</v>
      </c>
      <c r="B20" s="123" t="str">
        <f>IF(SUM(B10:B19)&lt;&gt;0,AVERAGE(B10:B19),"")</f>
        <v/>
      </c>
      <c r="C20" s="124" t="str">
        <f t="shared" ref="C20:P20" si="0">IF(SUM(C10:C19)&lt;&gt;0,AVERAGE(C10:C19),"")</f>
        <v/>
      </c>
      <c r="D20" s="124" t="str">
        <f t="shared" si="0"/>
        <v/>
      </c>
      <c r="E20" s="124" t="str">
        <f t="shared" si="0"/>
        <v/>
      </c>
      <c r="F20" s="124" t="str">
        <f t="shared" si="0"/>
        <v/>
      </c>
      <c r="G20" s="124" t="str">
        <f t="shared" si="0"/>
        <v/>
      </c>
      <c r="H20" s="124" t="str">
        <f t="shared" si="0"/>
        <v/>
      </c>
      <c r="I20" s="124" t="str">
        <f t="shared" si="0"/>
        <v/>
      </c>
      <c r="J20" s="124" t="str">
        <f t="shared" si="0"/>
        <v/>
      </c>
      <c r="K20" s="124" t="str">
        <f t="shared" si="0"/>
        <v/>
      </c>
      <c r="L20" s="124" t="str">
        <f t="shared" si="0"/>
        <v/>
      </c>
      <c r="M20" s="124" t="str">
        <f t="shared" si="0"/>
        <v/>
      </c>
      <c r="N20" s="124" t="str">
        <f t="shared" si="0"/>
        <v/>
      </c>
      <c r="O20" s="124" t="str">
        <f t="shared" si="0"/>
        <v/>
      </c>
      <c r="P20" s="125" t="str">
        <f t="shared" si="0"/>
        <v/>
      </c>
    </row>
    <row r="21" spans="1:20" s="120" customFormat="1" ht="20.100000000000001" customHeight="1" thickBot="1" x14ac:dyDescent="0.3">
      <c r="A21" s="126" t="s">
        <v>482</v>
      </c>
      <c r="B21" s="127" t="str">
        <f>IF(SUM(B10:B19)=0,"",MAX(B10:B19)-MIN(B10:B19))</f>
        <v/>
      </c>
      <c r="C21" s="128" t="str">
        <f t="shared" ref="C21:P21" si="1">IF(SUM(C10:C19)=0,"",MAX(C10:C19)-MIN(C10:C19))</f>
        <v/>
      </c>
      <c r="D21" s="128" t="str">
        <f>IF(SUM(D10:D19)=0,"",MAX(D10:D19)-MIN(D10:D19))</f>
        <v/>
      </c>
      <c r="E21" s="128" t="str">
        <f t="shared" si="1"/>
        <v/>
      </c>
      <c r="F21" s="128" t="str">
        <f t="shared" si="1"/>
        <v/>
      </c>
      <c r="G21" s="128" t="str">
        <f t="shared" si="1"/>
        <v/>
      </c>
      <c r="H21" s="128" t="str">
        <f t="shared" si="1"/>
        <v/>
      </c>
      <c r="I21" s="128" t="str">
        <f t="shared" si="1"/>
        <v/>
      </c>
      <c r="J21" s="128" t="str">
        <f t="shared" si="1"/>
        <v/>
      </c>
      <c r="K21" s="128" t="str">
        <f t="shared" si="1"/>
        <v/>
      </c>
      <c r="L21" s="128" t="str">
        <f t="shared" si="1"/>
        <v/>
      </c>
      <c r="M21" s="128" t="str">
        <f t="shared" si="1"/>
        <v/>
      </c>
      <c r="N21" s="128" t="str">
        <f t="shared" si="1"/>
        <v/>
      </c>
      <c r="O21" s="128" t="str">
        <f t="shared" si="1"/>
        <v/>
      </c>
      <c r="P21" s="129" t="str">
        <f t="shared" si="1"/>
        <v/>
      </c>
    </row>
    <row r="22" spans="1:20" s="130" customFormat="1" ht="8.1" customHeight="1" x14ac:dyDescent="0.3">
      <c r="A22" s="1472"/>
      <c r="B22" s="1473"/>
      <c r="C22" s="1473"/>
      <c r="D22" s="1473"/>
      <c r="E22" s="1473"/>
      <c r="F22" s="1473"/>
      <c r="G22" s="1473"/>
      <c r="H22" s="1473"/>
      <c r="I22" s="1473"/>
      <c r="J22" s="1473"/>
      <c r="K22" s="1473"/>
      <c r="L22" s="1473"/>
      <c r="M22" s="1473"/>
      <c r="N22" s="1473"/>
      <c r="O22" s="1473"/>
      <c r="P22" s="1474"/>
    </row>
    <row r="23" spans="1:20" s="131" customFormat="1" ht="20.100000000000001" customHeight="1" x14ac:dyDescent="0.25">
      <c r="A23" s="1475" t="s">
        <v>483</v>
      </c>
      <c r="B23" s="1444"/>
      <c r="C23" s="1444"/>
      <c r="D23" s="1444"/>
      <c r="E23" s="1444"/>
      <c r="F23" s="1444"/>
      <c r="G23" s="1444"/>
      <c r="H23" s="1444"/>
      <c r="I23" s="1444"/>
      <c r="J23" s="1444"/>
      <c r="K23" s="1444"/>
      <c r="L23" s="1444"/>
      <c r="M23" s="1444"/>
      <c r="N23" s="1444"/>
      <c r="O23" s="1444"/>
      <c r="P23" s="1476"/>
    </row>
    <row r="24" spans="1:20" s="131" customFormat="1" ht="20.100000000000001" customHeight="1" x14ac:dyDescent="0.25">
      <c r="A24" s="1448"/>
      <c r="B24" s="1449"/>
      <c r="C24" s="1449"/>
      <c r="D24" s="1449"/>
      <c r="E24" s="1449"/>
      <c r="F24" s="1449"/>
      <c r="G24" s="1449"/>
      <c r="H24" s="1449"/>
      <c r="I24" s="1449"/>
      <c r="J24" s="1449"/>
      <c r="K24" s="1449"/>
      <c r="L24" s="1449"/>
      <c r="M24" s="1449"/>
      <c r="N24" s="1449"/>
      <c r="O24" s="1449"/>
      <c r="P24" s="1450"/>
      <c r="R24" s="1"/>
    </row>
    <row r="25" spans="1:20" s="131" customFormat="1" ht="20.100000000000001" customHeight="1" x14ac:dyDescent="0.25">
      <c r="A25" s="1448"/>
      <c r="B25" s="1449"/>
      <c r="C25" s="1449"/>
      <c r="D25" s="1449"/>
      <c r="E25" s="1449"/>
      <c r="F25" s="1449"/>
      <c r="G25" s="1449"/>
      <c r="H25" s="1449"/>
      <c r="I25" s="1449"/>
      <c r="J25" s="1449"/>
      <c r="K25" s="1449"/>
      <c r="L25" s="1449"/>
      <c r="M25" s="1449"/>
      <c r="N25" s="1449"/>
      <c r="O25" s="1449"/>
      <c r="P25" s="1450"/>
    </row>
    <row r="26" spans="1:20" s="131" customFormat="1" ht="20.100000000000001" customHeight="1" x14ac:dyDescent="0.25">
      <c r="A26" s="1448"/>
      <c r="B26" s="1449"/>
      <c r="C26" s="1449"/>
      <c r="D26" s="1449"/>
      <c r="E26" s="1449"/>
      <c r="F26" s="1449"/>
      <c r="G26" s="1449"/>
      <c r="H26" s="1449"/>
      <c r="I26" s="1449"/>
      <c r="J26" s="1449"/>
      <c r="K26" s="1449"/>
      <c r="L26" s="1449"/>
      <c r="M26" s="1449"/>
      <c r="N26" s="1449"/>
      <c r="O26" s="1449"/>
      <c r="P26" s="1450"/>
    </row>
    <row r="27" spans="1:20" s="130" customFormat="1" ht="8.1" customHeight="1" x14ac:dyDescent="0.3">
      <c r="A27" s="1451"/>
      <c r="B27" s="1452"/>
      <c r="C27" s="1452"/>
      <c r="D27" s="1452"/>
      <c r="E27" s="1452"/>
      <c r="F27" s="1452"/>
      <c r="G27" s="1452"/>
      <c r="H27" s="1452"/>
      <c r="I27" s="1452"/>
      <c r="J27" s="1452"/>
      <c r="K27" s="1452"/>
      <c r="L27" s="1452"/>
      <c r="M27" s="1452"/>
      <c r="N27" s="1452"/>
      <c r="O27" s="1452"/>
      <c r="P27" s="1453"/>
    </row>
    <row r="28" spans="1:20" s="131" customFormat="1" ht="21.9" customHeight="1" thickBot="1" x14ac:dyDescent="0.3">
      <c r="A28" s="1454" t="s">
        <v>484</v>
      </c>
      <c r="B28" s="1455"/>
      <c r="C28" s="1455"/>
      <c r="D28" s="1455"/>
      <c r="E28" s="1455"/>
      <c r="F28" s="1455"/>
      <c r="G28" s="1455"/>
      <c r="H28" s="1455"/>
      <c r="I28" s="1455"/>
      <c r="J28" s="1455"/>
      <c r="K28" s="1455"/>
      <c r="L28" s="1455"/>
      <c r="M28" s="1455"/>
      <c r="N28" s="1455"/>
      <c r="O28" s="1455"/>
      <c r="P28" s="1456"/>
    </row>
    <row r="29" spans="1:20" s="131" customFormat="1" ht="8.1" customHeight="1" thickTop="1" x14ac:dyDescent="0.25">
      <c r="A29" s="172"/>
      <c r="B29" s="132"/>
      <c r="C29" s="132"/>
      <c r="D29" s="132"/>
      <c r="E29" s="132"/>
      <c r="F29" s="132"/>
      <c r="G29" s="132"/>
      <c r="H29" s="132"/>
      <c r="I29" s="132"/>
      <c r="J29" s="132"/>
      <c r="K29" s="132"/>
      <c r="L29" s="132"/>
      <c r="M29" s="132"/>
      <c r="N29" s="132"/>
      <c r="O29" s="132"/>
      <c r="P29" s="173"/>
    </row>
    <row r="30" spans="1:20" s="131" customFormat="1" ht="15.9" customHeight="1" x14ac:dyDescent="0.25">
      <c r="A30" s="172"/>
      <c r="B30" s="1457" t="s">
        <v>485</v>
      </c>
      <c r="C30" s="1458"/>
      <c r="D30" s="1458"/>
      <c r="E30" s="1458"/>
      <c r="F30" s="1459" t="str">
        <f>IF(SUM($B$10:$P$19)=0,"N/A - enter data within (B10:P19) range.",IF(COUNT($B$10:$P$19)&gt;=30,"Statistically Viable Capability Study","Capability Study NOT Statistically Viable - need more data"))</f>
        <v>N/A - enter data within (B10:P19) range.</v>
      </c>
      <c r="G30" s="1460"/>
      <c r="H30" s="1460"/>
      <c r="I30" s="1460"/>
      <c r="J30" s="1460"/>
      <c r="K30" s="1460"/>
      <c r="L30" s="1461"/>
      <c r="M30" s="1465" t="s">
        <v>486</v>
      </c>
      <c r="N30" s="1466"/>
      <c r="O30" s="1467" t="str">
        <f>IF(COUNT($B$10:$P$19)&lt;&gt;0,COUNT($B$10:$P$19),"N/A")</f>
        <v>N/A</v>
      </c>
      <c r="P30" s="173"/>
    </row>
    <row r="31" spans="1:20" s="131" customFormat="1" ht="15.9" customHeight="1" x14ac:dyDescent="0.25">
      <c r="A31" s="172"/>
      <c r="B31" s="1458"/>
      <c r="C31" s="1458"/>
      <c r="D31" s="1458"/>
      <c r="E31" s="1458"/>
      <c r="F31" s="1462"/>
      <c r="G31" s="1463"/>
      <c r="H31" s="1463"/>
      <c r="I31" s="1463"/>
      <c r="J31" s="1463"/>
      <c r="K31" s="1463"/>
      <c r="L31" s="1464"/>
      <c r="M31" s="1465"/>
      <c r="N31" s="1466"/>
      <c r="O31" s="1468"/>
      <c r="P31" s="173"/>
    </row>
    <row r="32" spans="1:20" s="131" customFormat="1" ht="8.1" customHeight="1" x14ac:dyDescent="0.25">
      <c r="A32" s="174"/>
      <c r="B32" s="133"/>
      <c r="C32" s="133"/>
      <c r="D32" s="133"/>
      <c r="E32" s="133"/>
      <c r="F32" s="133"/>
      <c r="G32" s="133"/>
      <c r="H32" s="133"/>
      <c r="I32" s="133"/>
      <c r="J32" s="133"/>
      <c r="K32" s="133"/>
      <c r="L32" s="133"/>
      <c r="M32" s="133"/>
      <c r="N32" s="133"/>
      <c r="O32" s="133"/>
      <c r="P32" s="175"/>
    </row>
    <row r="33" spans="1:18" s="131" customFormat="1" ht="15.9" customHeight="1" x14ac:dyDescent="0.25">
      <c r="A33" s="1436" t="s">
        <v>487</v>
      </c>
      <c r="B33" s="1437"/>
      <c r="C33" s="1437"/>
      <c r="D33" s="1437"/>
      <c r="E33" s="1437"/>
      <c r="F33" s="1437"/>
      <c r="G33" s="1437"/>
      <c r="H33" s="1437"/>
      <c r="I33" s="1437"/>
      <c r="J33" s="1437"/>
      <c r="K33" s="1437"/>
      <c r="L33" s="1437"/>
      <c r="M33" s="1437"/>
      <c r="N33" s="1437"/>
      <c r="O33" s="1437"/>
      <c r="P33" s="1438"/>
    </row>
    <row r="34" spans="1:18" s="131" customFormat="1" ht="15.9" customHeight="1" x14ac:dyDescent="0.25">
      <c r="A34" s="1439"/>
      <c r="B34" s="1440"/>
      <c r="C34" s="1440"/>
      <c r="D34" s="1440"/>
      <c r="E34" s="1440"/>
      <c r="F34" s="1440"/>
      <c r="G34" s="1440"/>
      <c r="H34" s="1440"/>
      <c r="I34" s="1440"/>
      <c r="J34" s="1440"/>
      <c r="K34" s="1440"/>
      <c r="L34" s="1440"/>
      <c r="M34" s="1440"/>
      <c r="N34" s="1440"/>
      <c r="O34" s="1440"/>
      <c r="P34" s="1441"/>
    </row>
    <row r="35" spans="1:18" s="131" customFormat="1" ht="15" customHeight="1" x14ac:dyDescent="0.3">
      <c r="A35" s="176" t="s">
        <v>488</v>
      </c>
      <c r="B35" s="134"/>
      <c r="C35" s="134"/>
      <c r="D35" s="134"/>
      <c r="E35" s="134"/>
      <c r="F35" s="134"/>
      <c r="G35" s="134"/>
      <c r="H35" s="134"/>
      <c r="I35" s="134"/>
      <c r="J35" s="134"/>
      <c r="K35" s="134"/>
      <c r="L35" s="134"/>
      <c r="M35" s="134"/>
      <c r="N35" s="134"/>
      <c r="O35" s="134"/>
      <c r="P35" s="177"/>
    </row>
    <row r="36" spans="1:18" s="131" customFormat="1" ht="15.9" customHeight="1" x14ac:dyDescent="0.25">
      <c r="A36" s="1442" t="s">
        <v>489</v>
      </c>
      <c r="B36" s="1424"/>
      <c r="C36" s="1443" t="s">
        <v>490</v>
      </c>
      <c r="D36" s="1444"/>
      <c r="E36" s="1444"/>
      <c r="F36" s="1403" t="s">
        <v>491</v>
      </c>
      <c r="G36" s="1403"/>
      <c r="H36" s="1445"/>
      <c r="I36" s="132"/>
      <c r="J36" s="132"/>
      <c r="K36" s="132"/>
      <c r="L36" s="132"/>
      <c r="M36" s="132"/>
      <c r="N36" s="132"/>
      <c r="O36" s="132"/>
      <c r="P36" s="173"/>
    </row>
    <row r="37" spans="1:18" s="131" customFormat="1" ht="15.9" customHeight="1" x14ac:dyDescent="0.25">
      <c r="A37" s="1442"/>
      <c r="B37" s="1424"/>
      <c r="C37" s="1443"/>
      <c r="D37" s="1444"/>
      <c r="E37" s="1444"/>
      <c r="F37" s="1407"/>
      <c r="G37" s="1407"/>
      <c r="H37" s="1446"/>
      <c r="I37" s="132"/>
      <c r="J37" s="132"/>
      <c r="K37" s="132"/>
      <c r="L37" s="132"/>
      <c r="M37" s="132"/>
      <c r="N37" s="132"/>
      <c r="O37" s="132"/>
      <c r="P37" s="173"/>
    </row>
    <row r="38" spans="1:18" s="136" customFormat="1" ht="8.1" customHeight="1" thickBot="1" x14ac:dyDescent="0.3">
      <c r="A38" s="178"/>
      <c r="B38" s="135"/>
      <c r="C38" s="135"/>
      <c r="D38" s="135"/>
      <c r="E38" s="135"/>
      <c r="F38" s="135"/>
      <c r="G38" s="135"/>
      <c r="H38" s="135"/>
      <c r="I38" s="135"/>
      <c r="J38" s="135"/>
      <c r="K38" s="135"/>
      <c r="L38" s="135"/>
      <c r="M38" s="135"/>
      <c r="N38" s="135"/>
      <c r="O38" s="135"/>
      <c r="P38" s="179"/>
    </row>
    <row r="39" spans="1:18" s="136" customFormat="1" ht="20.100000000000001" customHeight="1" x14ac:dyDescent="0.25">
      <c r="A39" s="178"/>
      <c r="B39" s="135"/>
      <c r="C39" s="838" t="s">
        <v>492</v>
      </c>
      <c r="D39" s="1420" t="str">
        <f>IF($I$7="N/A","N/A",IF(SUM($B$10:$P$19)=0,"",($D$7+$I$7)))</f>
        <v/>
      </c>
      <c r="E39" s="1447"/>
      <c r="F39" s="1435" t="str">
        <f>IF(SUM($B$10:$P$19)=0,"N/A - enter data within (B10:P19) range.",IF($D$39="N/A","USL is not defined",IF($D$39&gt;=(MAX($B$10:$P$19)),"Process within USL","Process data indicates observation(s) above USL.")))</f>
        <v>N/A - enter data within (B10:P19) range.</v>
      </c>
      <c r="G39" s="1400"/>
      <c r="H39" s="1400"/>
      <c r="I39" s="1400"/>
      <c r="J39" s="1400"/>
      <c r="K39" s="1401"/>
      <c r="L39" s="135"/>
      <c r="M39" s="135"/>
      <c r="N39" s="838" t="s">
        <v>493</v>
      </c>
      <c r="O39" s="137" t="str">
        <f>IF(COUNT($B$10:$P$19)&lt;&gt;0,COUNTIF($B$10:$P$19,"&gt;"&amp;($D$7+$I$7)),"N/A")</f>
        <v>N/A</v>
      </c>
      <c r="P39" s="179"/>
      <c r="R39" s="138"/>
    </row>
    <row r="40" spans="1:18" s="136" customFormat="1" ht="20.100000000000001" customHeight="1" x14ac:dyDescent="0.25">
      <c r="A40" s="178"/>
      <c r="B40" s="135"/>
      <c r="C40" s="838" t="s">
        <v>494</v>
      </c>
      <c r="D40" s="1396" t="str">
        <f>IF(SUM($B$10:$P$19)=0,"",$D$7)</f>
        <v/>
      </c>
      <c r="E40" s="1397"/>
      <c r="F40" s="135"/>
      <c r="G40" s="135"/>
      <c r="H40" s="135"/>
      <c r="I40" s="135"/>
      <c r="J40" s="135"/>
      <c r="K40" s="135"/>
      <c r="L40" s="135"/>
      <c r="M40" s="135"/>
      <c r="N40" s="135"/>
      <c r="O40" s="135"/>
      <c r="P40" s="179"/>
    </row>
    <row r="41" spans="1:18" s="136" customFormat="1" ht="20.100000000000001" customHeight="1" thickBot="1" x14ac:dyDescent="0.3">
      <c r="A41" s="178"/>
      <c r="B41" s="135"/>
      <c r="C41" s="838" t="s">
        <v>495</v>
      </c>
      <c r="D41" s="1398" t="str">
        <f>IF($L$7="N/A","N/A",IF(SUM($B$10:$P$19)=0,"",($D$7-$L$7)))</f>
        <v/>
      </c>
      <c r="E41" s="1399"/>
      <c r="F41" s="1435" t="str">
        <f>IF(SUM($B$10:$P$19)=0,"N/A - enter data within (B10:P19) range.",IF($D$41="N/A","LSL is not defined",IF($D$41&lt;=(MIN($B$10:$P$19)),"Process within LSL","Process data indicates observation(s) below LSL.")))</f>
        <v>N/A - enter data within (B10:P19) range.</v>
      </c>
      <c r="G41" s="1400"/>
      <c r="H41" s="1400"/>
      <c r="I41" s="1400"/>
      <c r="J41" s="1400"/>
      <c r="K41" s="1401"/>
      <c r="L41" s="135"/>
      <c r="M41" s="135"/>
      <c r="N41" s="838" t="s">
        <v>496</v>
      </c>
      <c r="O41" s="137" t="str">
        <f>IF(COUNT($B$10:$P$19)&lt;&gt;0,COUNTIF($B$10:$P$19,"&lt;"&amp;($D$7-$L$7)),"N/A")</f>
        <v>N/A</v>
      </c>
      <c r="P41" s="179"/>
      <c r="R41" s="138"/>
    </row>
    <row r="42" spans="1:18" s="136" customFormat="1" ht="8.1" customHeight="1" thickBot="1" x14ac:dyDescent="0.3">
      <c r="A42" s="180"/>
      <c r="B42" s="139"/>
      <c r="C42" s="139"/>
      <c r="D42" s="139"/>
      <c r="E42" s="139"/>
      <c r="F42" s="139"/>
      <c r="G42" s="139"/>
      <c r="H42" s="139"/>
      <c r="I42" s="139"/>
      <c r="J42" s="139"/>
      <c r="K42" s="139"/>
      <c r="L42" s="139"/>
      <c r="M42" s="139"/>
      <c r="N42" s="139"/>
      <c r="O42" s="139"/>
      <c r="P42" s="181"/>
    </row>
    <row r="43" spans="1:18" s="131" customFormat="1" ht="8.1" customHeight="1" thickTop="1" x14ac:dyDescent="0.25">
      <c r="A43" s="182"/>
      <c r="B43" s="140"/>
      <c r="C43" s="140"/>
      <c r="D43" s="140"/>
      <c r="E43" s="140"/>
      <c r="F43" s="140"/>
      <c r="G43" s="140"/>
      <c r="H43" s="140"/>
      <c r="I43" s="140"/>
      <c r="J43" s="140"/>
      <c r="K43" s="140"/>
      <c r="L43" s="140"/>
      <c r="M43" s="140"/>
      <c r="N43" s="140"/>
      <c r="O43" s="140"/>
      <c r="P43" s="183"/>
    </row>
    <row r="44" spans="1:18" s="131" customFormat="1" ht="15" customHeight="1" x14ac:dyDescent="0.3">
      <c r="A44" s="184" t="s">
        <v>481</v>
      </c>
      <c r="B44" s="132"/>
      <c r="C44" s="1402" t="s">
        <v>497</v>
      </c>
      <c r="D44" s="1403"/>
      <c r="E44" s="1403"/>
      <c r="F44" s="1408" t="s">
        <v>498</v>
      </c>
      <c r="G44" s="1408"/>
      <c r="H44" s="1411"/>
      <c r="I44" s="1412"/>
      <c r="J44" s="1412"/>
      <c r="K44" s="1413"/>
      <c r="L44" s="1414" t="s">
        <v>499</v>
      </c>
      <c r="M44" s="1414"/>
      <c r="N44" s="1415"/>
      <c r="O44" s="141"/>
      <c r="P44" s="173"/>
    </row>
    <row r="45" spans="1:18" s="131" customFormat="1" ht="20.100000000000001" customHeight="1" x14ac:dyDescent="0.3">
      <c r="A45" s="172"/>
      <c r="B45" s="142" t="s">
        <v>489</v>
      </c>
      <c r="C45" s="1404"/>
      <c r="D45" s="1405"/>
      <c r="E45" s="1405"/>
      <c r="F45" s="1409"/>
      <c r="G45" s="1409"/>
      <c r="H45" s="1411"/>
      <c r="I45" s="1412"/>
      <c r="J45" s="1412"/>
      <c r="K45" s="1413"/>
      <c r="L45" s="1416"/>
      <c r="M45" s="1416"/>
      <c r="N45" s="1417"/>
      <c r="O45" s="143"/>
      <c r="P45" s="173"/>
    </row>
    <row r="46" spans="1:18" s="131" customFormat="1" ht="20.100000000000001" customHeight="1" x14ac:dyDescent="0.25">
      <c r="A46" s="172"/>
      <c r="B46" s="132"/>
      <c r="C46" s="1406"/>
      <c r="D46" s="1407"/>
      <c r="E46" s="1407"/>
      <c r="F46" s="1410"/>
      <c r="G46" s="1410"/>
      <c r="H46" s="1411"/>
      <c r="I46" s="1412"/>
      <c r="J46" s="1412"/>
      <c r="K46" s="1413"/>
      <c r="L46" s="1418"/>
      <c r="M46" s="1418"/>
      <c r="N46" s="1419"/>
      <c r="O46" s="143"/>
      <c r="P46" s="173"/>
      <c r="R46"/>
    </row>
    <row r="47" spans="1:18" s="131" customFormat="1" ht="8.1" customHeight="1" thickBot="1" x14ac:dyDescent="0.3">
      <c r="A47" s="172"/>
      <c r="B47" s="132"/>
      <c r="C47" s="132"/>
      <c r="D47" s="132"/>
      <c r="E47" s="132"/>
      <c r="F47" s="132"/>
      <c r="G47" s="132"/>
      <c r="H47"/>
      <c r="I47" s="132"/>
      <c r="J47" s="132"/>
      <c r="K47" s="132"/>
      <c r="L47" s="132"/>
      <c r="M47" s="132"/>
      <c r="N47" s="132"/>
      <c r="O47" s="132"/>
      <c r="P47" s="173"/>
    </row>
    <row r="48" spans="1:18" s="136" customFormat="1" ht="20.100000000000001" customHeight="1" x14ac:dyDescent="0.25">
      <c r="A48" s="178"/>
      <c r="B48" s="135"/>
      <c r="C48" s="144" t="s">
        <v>500</v>
      </c>
      <c r="D48" s="1420" t="str">
        <f>IF(SUM($B$10:$P$19)=0,"",($D$49+(3*STDEV($B$10:$P$19))))</f>
        <v/>
      </c>
      <c r="E48" s="1421"/>
      <c r="F48" s="1400" t="str">
        <f>IF(SUM($B$10:$P$19)=0,"N/A - enter data within (B10:P19) range.",IF($D$48&gt;(MAX($B$20:$P$20)),"Process within Xbar UCL","Process data indicates Xbar value(s) at or above Xbar UCL."))</f>
        <v>N/A - enter data within (B10:P19) range.</v>
      </c>
      <c r="G48" s="1400"/>
      <c r="H48" s="1400"/>
      <c r="I48" s="1400"/>
      <c r="J48" s="1400"/>
      <c r="K48" s="1401"/>
      <c r="L48" s="135"/>
      <c r="M48" s="135"/>
      <c r="N48" s="838" t="s">
        <v>501</v>
      </c>
      <c r="O48" s="137" t="str">
        <f>IF(COUNT($B$10:$P$19)&lt;&gt;0,COUNTIF($B$20:$P$20,"&gt;="&amp;($D$49+(3*STDEV($B$10:$P$19)))),"N/A")</f>
        <v>N/A</v>
      </c>
      <c r="P48" s="179"/>
    </row>
    <row r="49" spans="1:19" s="136" customFormat="1" ht="20.100000000000001" customHeight="1" x14ac:dyDescent="0.25">
      <c r="A49" s="178"/>
      <c r="B49" s="135"/>
      <c r="C49" s="838" t="s">
        <v>502</v>
      </c>
      <c r="D49" s="1396" t="str">
        <f>IF(SUM($B$20:$P$20)&lt;&gt;0,AVERAGE($B$20:$P$20),"")</f>
        <v/>
      </c>
      <c r="E49" s="1397"/>
      <c r="F49" s="135"/>
      <c r="G49" s="135"/>
      <c r="H49" s="135"/>
      <c r="I49" s="135"/>
      <c r="J49" s="135"/>
      <c r="K49" s="135"/>
      <c r="L49" s="135"/>
      <c r="M49" s="135"/>
      <c r="N49" s="135"/>
      <c r="O49" s="135"/>
      <c r="P49" s="179"/>
    </row>
    <row r="50" spans="1:19" s="136" customFormat="1" ht="20.100000000000001" customHeight="1" thickBot="1" x14ac:dyDescent="0.3">
      <c r="A50" s="178"/>
      <c r="B50" s="135"/>
      <c r="C50" s="144" t="s">
        <v>503</v>
      </c>
      <c r="D50" s="1398" t="str">
        <f>IF(SUM($B$10:$P$19)=0,"",($D$49-(3*STDEV($B$10:$P$19))))</f>
        <v/>
      </c>
      <c r="E50" s="1399"/>
      <c r="F50" s="1400" t="str">
        <f>IF(SUM($B$10:$P$19)=0,"N/A - enter data within (B10:P19) range.",IF($D$50&lt;(MIN($B$20:$P$20)),"Process within Xbar LCL","Process data indicates Xbar value(s) at or below Xbar LCL."))</f>
        <v>N/A - enter data within (B10:P19) range.</v>
      </c>
      <c r="G50" s="1400"/>
      <c r="H50" s="1400"/>
      <c r="I50" s="1400"/>
      <c r="J50" s="1400"/>
      <c r="K50" s="1401"/>
      <c r="L50" s="135"/>
      <c r="M50" s="135"/>
      <c r="N50" s="838" t="s">
        <v>504</v>
      </c>
      <c r="O50" s="137" t="str">
        <f>IF(COUNT($B$10:$P$19)&lt;&gt;0,COUNTIF($B$20:$P$20,"&lt;="&amp;($D$49-(3*STDEV($B$10:$P$19)))),"N/A")</f>
        <v>N/A</v>
      </c>
      <c r="P50" s="179"/>
    </row>
    <row r="51" spans="1:19" s="131" customFormat="1" ht="8.1" customHeight="1" x14ac:dyDescent="0.25">
      <c r="A51" s="174"/>
      <c r="B51" s="133"/>
      <c r="C51" s="133"/>
      <c r="D51" s="133"/>
      <c r="E51" s="133"/>
      <c r="F51" s="145"/>
      <c r="G51" s="133"/>
      <c r="H51" s="133"/>
      <c r="I51" s="133"/>
      <c r="J51" s="133"/>
      <c r="K51" s="133"/>
      <c r="L51" s="133"/>
      <c r="M51" s="133"/>
      <c r="N51" s="133"/>
      <c r="O51" s="133"/>
      <c r="P51" s="175"/>
    </row>
    <row r="52" spans="1:19" s="131" customFormat="1" ht="8.1" customHeight="1" x14ac:dyDescent="0.25">
      <c r="A52" s="185"/>
      <c r="B52" s="134"/>
      <c r="C52" s="134"/>
      <c r="D52" s="134"/>
      <c r="E52" s="134"/>
      <c r="F52" s="134"/>
      <c r="G52" s="134"/>
      <c r="H52" s="134"/>
      <c r="I52" s="134"/>
      <c r="J52" s="134"/>
      <c r="K52" s="134"/>
      <c r="L52" s="134"/>
      <c r="M52" s="134"/>
      <c r="N52" s="134"/>
      <c r="O52" s="134"/>
      <c r="P52" s="177"/>
    </row>
    <row r="53" spans="1:19" s="131" customFormat="1" ht="15" customHeight="1" x14ac:dyDescent="0.3">
      <c r="A53" s="184" t="s">
        <v>482</v>
      </c>
      <c r="B53" s="132"/>
      <c r="C53" s="1402" t="s">
        <v>505</v>
      </c>
      <c r="D53" s="1403"/>
      <c r="E53" s="1403"/>
      <c r="F53" s="1408" t="s">
        <v>506</v>
      </c>
      <c r="G53" s="1408"/>
      <c r="H53" s="1411"/>
      <c r="I53" s="1412"/>
      <c r="J53" s="1412"/>
      <c r="K53" s="1413"/>
      <c r="L53" s="1414" t="s">
        <v>499</v>
      </c>
      <c r="M53" s="1414"/>
      <c r="N53" s="1415"/>
      <c r="O53" s="132"/>
      <c r="P53" s="173"/>
    </row>
    <row r="54" spans="1:19" s="131" customFormat="1" ht="20.100000000000001" customHeight="1" x14ac:dyDescent="0.3">
      <c r="A54" s="172"/>
      <c r="B54" s="142" t="s">
        <v>489</v>
      </c>
      <c r="C54" s="1404"/>
      <c r="D54" s="1405"/>
      <c r="E54" s="1405"/>
      <c r="F54" s="1409"/>
      <c r="G54" s="1409"/>
      <c r="H54" s="1411"/>
      <c r="I54" s="1412"/>
      <c r="J54" s="1412"/>
      <c r="K54" s="1413"/>
      <c r="L54" s="1416"/>
      <c r="M54" s="1416"/>
      <c r="N54" s="1417"/>
      <c r="O54"/>
      <c r="P54" s="173"/>
    </row>
    <row r="55" spans="1:19" s="130" customFormat="1" ht="20.100000000000001" customHeight="1" x14ac:dyDescent="0.3">
      <c r="A55" s="172"/>
      <c r="B55" s="132"/>
      <c r="C55" s="1406"/>
      <c r="D55" s="1407"/>
      <c r="E55" s="1407"/>
      <c r="F55" s="1410"/>
      <c r="G55" s="1410"/>
      <c r="H55" s="1411"/>
      <c r="I55" s="1412"/>
      <c r="J55" s="1412"/>
      <c r="K55" s="1413"/>
      <c r="L55" s="1418"/>
      <c r="M55" s="1418"/>
      <c r="N55" s="1419"/>
      <c r="O55" s="132"/>
      <c r="P55" s="186"/>
      <c r="R55"/>
    </row>
    <row r="56" spans="1:19" s="130" customFormat="1" ht="8.1" customHeight="1" thickBot="1" x14ac:dyDescent="0.35">
      <c r="A56" s="172"/>
      <c r="B56" s="132"/>
      <c r="C56" s="147"/>
      <c r="D56" s="147"/>
      <c r="E56" s="147"/>
      <c r="F56" s="148"/>
      <c r="G56" s="147"/>
      <c r="H56"/>
      <c r="I56" s="147"/>
      <c r="J56" s="147"/>
      <c r="K56" s="147"/>
      <c r="L56" s="147"/>
      <c r="M56" s="147"/>
      <c r="N56" s="147"/>
      <c r="O56" s="147"/>
      <c r="P56" s="186"/>
      <c r="R56"/>
    </row>
    <row r="57" spans="1:19" s="120" customFormat="1" ht="20.100000000000001" customHeight="1" x14ac:dyDescent="0.25">
      <c r="A57" s="178"/>
      <c r="B57" s="135"/>
      <c r="C57" s="144" t="s">
        <v>500</v>
      </c>
      <c r="D57" s="1420" t="str">
        <f>IF(SUM($B$10:$P$19)=0,"",($D$58+(3*STDEV($B$10:$P$19))))</f>
        <v/>
      </c>
      <c r="E57" s="1421"/>
      <c r="F57" s="1400" t="str">
        <f>IF(SUM($B$10:$P$19)=0,"N/A - enter data within (B10:P19) range.",IF($D$57&gt;(MAX($B$21:$P$21)),"Process within R UCL","Process data indicates R value(s) at or above R UCL."))</f>
        <v>N/A - enter data within (B10:P19) range.</v>
      </c>
      <c r="G57" s="1400"/>
      <c r="H57" s="1400"/>
      <c r="I57" s="1400"/>
      <c r="J57" s="1400"/>
      <c r="K57" s="1401"/>
      <c r="L57" s="135"/>
      <c r="M57" s="135"/>
      <c r="N57" s="838" t="s">
        <v>507</v>
      </c>
      <c r="O57" s="137" t="str">
        <f>IF(COUNT($B$21:$P$21)&lt;&gt;0,COUNTIF($B$21:$P$21,"&gt;="&amp;($D$58+(3*STDEV($B$10:$P$19)))),"N/A")</f>
        <v>N/A</v>
      </c>
      <c r="P57" s="187"/>
    </row>
    <row r="58" spans="1:19" s="120" customFormat="1" ht="20.100000000000001" customHeight="1" x14ac:dyDescent="0.25">
      <c r="A58" s="178"/>
      <c r="B58" s="135"/>
      <c r="C58" s="838" t="s">
        <v>508</v>
      </c>
      <c r="D58" s="1396" t="str">
        <f>IF(SUM($B$21:$P$21)&lt;&gt;0,AVERAGE($B$21:$P$21),"")</f>
        <v/>
      </c>
      <c r="E58" s="1397"/>
      <c r="F58" s="135"/>
      <c r="G58" s="135"/>
      <c r="H58" s="135"/>
      <c r="I58" s="135"/>
      <c r="J58" s="135"/>
      <c r="K58" s="135"/>
      <c r="L58" s="135"/>
      <c r="M58" s="135"/>
      <c r="N58" s="135"/>
      <c r="O58" s="135"/>
      <c r="P58" s="187"/>
    </row>
    <row r="59" spans="1:19" s="120" customFormat="1" ht="20.100000000000001" customHeight="1" thickBot="1" x14ac:dyDescent="0.3">
      <c r="A59" s="178"/>
      <c r="B59" s="135"/>
      <c r="C59" s="144" t="s">
        <v>503</v>
      </c>
      <c r="D59" s="1398" t="str">
        <f>IF(SUM($B$10:$P$19)=0,"",IF($D$58-(3*STDEV($B$10:$P$19))&lt;0,0,($D$58-(3*STDEV($B$10:$P$19)))))</f>
        <v/>
      </c>
      <c r="E59" s="1399"/>
      <c r="F59" s="1400" t="str">
        <f>IF(SUM($B$10:$P$19)=0,"N/A - enter data within (B10:P19) range.",IF($D$59=0,"Process within R LCL",IF($D$59&lt;(MIN($B$21:$P$21)),"Process within R LCL","Process data indicates R value(s) at or below R LCL.")))</f>
        <v>N/A - enter data within (B10:P19) range.</v>
      </c>
      <c r="G59" s="1400"/>
      <c r="H59" s="1400"/>
      <c r="I59" s="1400"/>
      <c r="J59" s="1400"/>
      <c r="K59" s="1401"/>
      <c r="L59" s="135"/>
      <c r="M59" s="135"/>
      <c r="N59" s="838" t="s">
        <v>509</v>
      </c>
      <c r="O59" s="137" t="str">
        <f>IF(COUNT($B$21:$P$21)&lt;&gt;0,COUNTIF($B$21:$P$21,"&lt;"&amp;(IF($D$58-(3*STDEV($B$10:$P$19))&lt;0,0,($D$58-(3*STDEV($B$10:$P$19)))))),"N/A")</f>
        <v>N/A</v>
      </c>
      <c r="P59" s="187"/>
    </row>
    <row r="60" spans="1:19" s="130" customFormat="1" ht="8.1" customHeight="1" thickBot="1" x14ac:dyDescent="0.35">
      <c r="A60" s="188"/>
      <c r="B60" s="149"/>
      <c r="C60" s="150"/>
      <c r="D60" s="150"/>
      <c r="E60" s="150"/>
      <c r="F60" s="150"/>
      <c r="G60" s="150"/>
      <c r="H60" s="150"/>
      <c r="I60" s="150"/>
      <c r="J60" s="150"/>
      <c r="K60" s="150"/>
      <c r="L60" s="150"/>
      <c r="M60" s="150"/>
      <c r="N60" s="150"/>
      <c r="O60" s="150"/>
      <c r="P60" s="189"/>
    </row>
    <row r="61" spans="1:19" s="130" customFormat="1" ht="12" customHeight="1" thickTop="1" thickBot="1" x14ac:dyDescent="0.35">
      <c r="A61" s="1422" t="s">
        <v>510</v>
      </c>
      <c r="B61" s="1423"/>
      <c r="C61" s="1423"/>
      <c r="D61" s="1423"/>
      <c r="E61" s="147"/>
      <c r="F61" s="147"/>
      <c r="G61" s="147"/>
      <c r="H61" s="147"/>
      <c r="I61" s="147"/>
      <c r="J61" s="147"/>
      <c r="K61" s="147"/>
      <c r="L61" s="147"/>
      <c r="M61" s="147"/>
      <c r="N61" s="147"/>
      <c r="O61" s="147"/>
      <c r="P61" s="186"/>
      <c r="S61" s="151"/>
    </row>
    <row r="62" spans="1:19" s="130" customFormat="1" ht="14.1" customHeight="1" x14ac:dyDescent="0.3">
      <c r="A62" s="1422"/>
      <c r="B62" s="1423"/>
      <c r="C62" s="1423"/>
      <c r="D62" s="1423"/>
      <c r="H62" s="152"/>
      <c r="I62" s="1424" t="s">
        <v>511</v>
      </c>
      <c r="J62" s="1425"/>
      <c r="K62" s="1426"/>
      <c r="L62" s="1427" t="str">
        <f>IF(COUNT($B$10:$P$19)&lt;&gt;0,STDEV($B$10:$P$19),"N/A")</f>
        <v>N/A</v>
      </c>
      <c r="P62" s="186"/>
      <c r="Q62" s="153"/>
      <c r="S62" s="153"/>
    </row>
    <row r="63" spans="1:19" s="130" customFormat="1" ht="15.9" customHeight="1" thickBot="1" x14ac:dyDescent="0.35">
      <c r="A63" s="836"/>
      <c r="B63" s="837"/>
      <c r="C63" s="1429"/>
      <c r="D63" s="1429"/>
      <c r="E63" s="1429"/>
      <c r="F63" s="1429"/>
      <c r="G63" s="1429"/>
      <c r="I63" s="1425"/>
      <c r="J63" s="1425"/>
      <c r="K63" s="1426"/>
      <c r="L63" s="1428"/>
      <c r="P63" s="186"/>
    </row>
    <row r="64" spans="1:19" s="130" customFormat="1" ht="15.9" customHeight="1" thickBot="1" x14ac:dyDescent="0.35">
      <c r="A64" s="190"/>
      <c r="B64" s="154"/>
      <c r="C64" s="1429"/>
      <c r="D64" s="1429"/>
      <c r="E64" s="1429"/>
      <c r="F64" s="1429"/>
      <c r="G64" s="1429"/>
      <c r="H64" s="147"/>
      <c r="I64" s="147"/>
      <c r="J64" s="147"/>
      <c r="K64" s="147"/>
      <c r="L64" s="147"/>
      <c r="M64" s="147"/>
      <c r="N64" s="147"/>
      <c r="O64" s="147"/>
      <c r="P64" s="186"/>
      <c r="S64"/>
    </row>
    <row r="65" spans="1:19" s="130" customFormat="1" ht="15.9" customHeight="1" thickTop="1" x14ac:dyDescent="0.3">
      <c r="A65" s="190"/>
      <c r="B65" s="155" t="s">
        <v>489</v>
      </c>
      <c r="C65" s="1430"/>
      <c r="D65" s="1430"/>
      <c r="E65" s="1430"/>
      <c r="F65" s="1430"/>
      <c r="G65" s="1430"/>
      <c r="I65" s="1378" t="s">
        <v>512</v>
      </c>
      <c r="J65" s="1431" t="str">
        <f>IF(SUM($B$10:$P$19)=0,"N/A",IF($D$39="N/A","Unavailable",IF($D$41="N/A","Unavailable",(($D$39-$D$41)/(6*$L$62)))))</f>
        <v>N/A</v>
      </c>
      <c r="K65" s="1432"/>
      <c r="L65" s="132"/>
      <c r="M65" s="1378" t="s">
        <v>513</v>
      </c>
      <c r="N65" s="1379" t="str">
        <f>IF(SUM($B$10:$P$19)=0,"N/A",IF($D$39="N/A",(($D$49-$D$41)/(3*$L$62)),
IF($D$41="N/A",(($D$39-$D$49)/(3*$L$62)),MIN((($D$39-$D$49)/(3*$L$62)),(($D$49-$D$41)/(3*$L$62))))))</f>
        <v>N/A</v>
      </c>
      <c r="O65" s="1380"/>
      <c r="P65" s="186"/>
      <c r="Q65" s="156"/>
      <c r="S65" s="156"/>
    </row>
    <row r="66" spans="1:19" s="130" customFormat="1" ht="9.9" customHeight="1" thickBot="1" x14ac:dyDescent="0.35">
      <c r="A66" s="191"/>
      <c r="B66" s="155"/>
      <c r="C66" s="1383"/>
      <c r="D66" s="1384"/>
      <c r="E66" s="1384"/>
      <c r="F66" s="1384"/>
      <c r="G66" s="1385"/>
      <c r="I66" s="1378"/>
      <c r="J66" s="1433"/>
      <c r="K66" s="1434"/>
      <c r="M66" s="1378"/>
      <c r="N66" s="1381"/>
      <c r="O66" s="1382"/>
      <c r="P66" s="186"/>
    </row>
    <row r="67" spans="1:19" ht="18" customHeight="1" thickTop="1" thickBot="1" x14ac:dyDescent="0.3">
      <c r="A67" s="191"/>
      <c r="C67" s="1383"/>
      <c r="D67" s="1384"/>
      <c r="E67" s="1384"/>
      <c r="F67" s="1384"/>
      <c r="G67" s="1385"/>
      <c r="P67" s="192"/>
      <c r="S67"/>
    </row>
    <row r="68" spans="1:19" ht="15.9" customHeight="1" thickTop="1" x14ac:dyDescent="0.25">
      <c r="A68" s="193"/>
      <c r="B68" s="111"/>
      <c r="C68" s="1386"/>
      <c r="D68" s="1387"/>
      <c r="E68" s="1387"/>
      <c r="F68" s="1387"/>
      <c r="G68" s="1388"/>
      <c r="H68" s="1389" t="s">
        <v>514</v>
      </c>
      <c r="I68" s="1389"/>
      <c r="J68" s="1390" t="str">
        <f>IF(SUM($B$10:$P$19)=0,"N/A - no data entered.",IF($N$65&gt;=1.33,"Process is capable.","Unacceptable process capability."))</f>
        <v>N/A - no data entered.</v>
      </c>
      <c r="K68" s="1391"/>
      <c r="L68" s="1391"/>
      <c r="M68" s="1391"/>
      <c r="N68" s="1391"/>
      <c r="O68" s="1392"/>
      <c r="P68" s="192"/>
    </row>
    <row r="69" spans="1:19" ht="15.9" customHeight="1" thickBot="1" x14ac:dyDescent="0.3">
      <c r="A69" s="193"/>
      <c r="B69" s="111"/>
      <c r="C69" s="131"/>
      <c r="D69" s="131"/>
      <c r="E69" s="131"/>
      <c r="F69" s="131"/>
      <c r="G69" s="131"/>
      <c r="H69" s="1389"/>
      <c r="I69" s="1389"/>
      <c r="J69" s="1393"/>
      <c r="K69" s="1394"/>
      <c r="L69" s="1394"/>
      <c r="M69" s="1394"/>
      <c r="N69" s="1394"/>
      <c r="O69" s="1395"/>
      <c r="P69" s="192"/>
    </row>
    <row r="70" spans="1:19" ht="8.1" customHeight="1" thickTop="1" thickBot="1" x14ac:dyDescent="0.3">
      <c r="A70" s="194"/>
      <c r="B70" s="691"/>
      <c r="C70" s="880"/>
      <c r="D70" s="880"/>
      <c r="E70" s="880"/>
      <c r="F70" s="691"/>
      <c r="G70" s="691"/>
      <c r="H70" s="881"/>
      <c r="I70" s="881"/>
      <c r="J70" s="881"/>
      <c r="K70" s="881"/>
      <c r="L70" s="881"/>
      <c r="M70" s="881"/>
      <c r="N70" s="881"/>
      <c r="O70" s="881"/>
      <c r="P70" s="195"/>
    </row>
    <row r="71" spans="1:19" ht="12.75" customHeight="1" x14ac:dyDescent="0.25">
      <c r="A71"/>
      <c r="L71" s="157"/>
      <c r="N71" s="158"/>
    </row>
    <row r="72" spans="1:19" ht="12.75" customHeight="1" x14ac:dyDescent="0.25">
      <c r="A72"/>
      <c r="L72" s="152"/>
      <c r="M72" s="159"/>
      <c r="N72" s="160"/>
      <c r="O72" s="161"/>
    </row>
  </sheetData>
  <mergeCells count="74">
    <mergeCell ref="A2:P3"/>
    <mergeCell ref="J4:K4"/>
    <mergeCell ref="N4:P4"/>
    <mergeCell ref="J5:K5"/>
    <mergeCell ref="N5:P5"/>
    <mergeCell ref="A5:B5"/>
    <mergeCell ref="H4:I4"/>
    <mergeCell ref="C4:G4"/>
    <mergeCell ref="L4:M4"/>
    <mergeCell ref="H5:I5"/>
    <mergeCell ref="C5:G5"/>
    <mergeCell ref="L5:M5"/>
    <mergeCell ref="N6:P6"/>
    <mergeCell ref="D7:F7"/>
    <mergeCell ref="I7:J7"/>
    <mergeCell ref="L7:M7"/>
    <mergeCell ref="O7:P7"/>
    <mergeCell ref="C6:K6"/>
    <mergeCell ref="A7:C7"/>
    <mergeCell ref="G7:H7"/>
    <mergeCell ref="A6:B6"/>
    <mergeCell ref="L6:M6"/>
    <mergeCell ref="A8:P8"/>
    <mergeCell ref="A22:P22"/>
    <mergeCell ref="A23:P23"/>
    <mergeCell ref="A24:P24"/>
    <mergeCell ref="A25:P25"/>
    <mergeCell ref="A26:P26"/>
    <mergeCell ref="A27:P27"/>
    <mergeCell ref="A28:P28"/>
    <mergeCell ref="B30:E31"/>
    <mergeCell ref="F30:L31"/>
    <mergeCell ref="M30:N31"/>
    <mergeCell ref="O30:O31"/>
    <mergeCell ref="A33:P34"/>
    <mergeCell ref="A36:B37"/>
    <mergeCell ref="C36:E37"/>
    <mergeCell ref="F36:H37"/>
    <mergeCell ref="D39:E39"/>
    <mergeCell ref="F39:K39"/>
    <mergeCell ref="F50:K50"/>
    <mergeCell ref="D40:E40"/>
    <mergeCell ref="D41:E41"/>
    <mergeCell ref="F41:K41"/>
    <mergeCell ref="C44:E46"/>
    <mergeCell ref="F44:G46"/>
    <mergeCell ref="H44:K46"/>
    <mergeCell ref="A61:D62"/>
    <mergeCell ref="I62:K63"/>
    <mergeCell ref="L62:L63"/>
    <mergeCell ref="C63:G65"/>
    <mergeCell ref="I65:I66"/>
    <mergeCell ref="J65:K66"/>
    <mergeCell ref="A1:P1"/>
    <mergeCell ref="A4:B4"/>
    <mergeCell ref="D58:E58"/>
    <mergeCell ref="D59:E59"/>
    <mergeCell ref="F59:K59"/>
    <mergeCell ref="C53:E55"/>
    <mergeCell ref="F53:G55"/>
    <mergeCell ref="H53:K55"/>
    <mergeCell ref="L53:N55"/>
    <mergeCell ref="D57:E57"/>
    <mergeCell ref="F57:K57"/>
    <mergeCell ref="L44:N46"/>
    <mergeCell ref="D48:E48"/>
    <mergeCell ref="F48:K48"/>
    <mergeCell ref="D49:E49"/>
    <mergeCell ref="D50:E50"/>
    <mergeCell ref="M65:M66"/>
    <mergeCell ref="N65:O66"/>
    <mergeCell ref="C66:G68"/>
    <mergeCell ref="H68:I69"/>
    <mergeCell ref="J68:O69"/>
  </mergeCells>
  <conditionalFormatting sqref="F30">
    <cfRule type="cellIs" dxfId="179" priority="25" stopIfTrue="1" operator="equal">
      <formula>"Capability Study NOT Statistically Viable - need more data"</formula>
    </cfRule>
    <cfRule type="cellIs" dxfId="178" priority="26" stopIfTrue="1" operator="equal">
      <formula>"Statistically Viable Capability Study"</formula>
    </cfRule>
  </conditionalFormatting>
  <conditionalFormatting sqref="F39">
    <cfRule type="cellIs" dxfId="177" priority="23" stopIfTrue="1" operator="equal">
      <formula>"Process data indicates observation(s) at or above USL."</formula>
    </cfRule>
    <cfRule type="cellIs" dxfId="176" priority="24" stopIfTrue="1" operator="equal">
      <formula>"Process within USL"</formula>
    </cfRule>
  </conditionalFormatting>
  <conditionalFormatting sqref="F41">
    <cfRule type="cellIs" dxfId="175" priority="21" stopIfTrue="1" operator="equal">
      <formula>"Process data indicates observation(s) at or below LSL."</formula>
    </cfRule>
    <cfRule type="cellIs" dxfId="174" priority="22" stopIfTrue="1" operator="equal">
      <formula>"Process within LSL"</formula>
    </cfRule>
  </conditionalFormatting>
  <conditionalFormatting sqref="F48:K48">
    <cfRule type="cellIs" dxfId="173" priority="19" stopIfTrue="1" operator="equal">
      <formula>"Process data indicates Xbar value(s) at or above Xbar UCL."</formula>
    </cfRule>
    <cfRule type="cellIs" dxfId="172" priority="20" stopIfTrue="1" operator="equal">
      <formula>"Process within Xbar UCL"</formula>
    </cfRule>
  </conditionalFormatting>
  <conditionalFormatting sqref="F50:K50">
    <cfRule type="cellIs" dxfId="171" priority="17" stopIfTrue="1" operator="equal">
      <formula>"Process data indicates Xbar value(s) at or below Xbar LCL."</formula>
    </cfRule>
    <cfRule type="cellIs" dxfId="170" priority="18" stopIfTrue="1" operator="equal">
      <formula>"Process within Xbar LCL"</formula>
    </cfRule>
  </conditionalFormatting>
  <conditionalFormatting sqref="F57:K57">
    <cfRule type="cellIs" dxfId="169" priority="15" stopIfTrue="1" operator="equal">
      <formula>"Process data indicates R value(s) at or above R UCL."</formula>
    </cfRule>
    <cfRule type="cellIs" dxfId="168" priority="16" stopIfTrue="1" operator="equal">
      <formula>"Process within R UCL"</formula>
    </cfRule>
  </conditionalFormatting>
  <conditionalFormatting sqref="F59:K59">
    <cfRule type="cellIs" dxfId="167" priority="13" stopIfTrue="1" operator="equal">
      <formula>"Process data indicates R value(s) at or below R LCL."</formula>
    </cfRule>
    <cfRule type="cellIs" dxfId="166" priority="14" stopIfTrue="1" operator="equal">
      <formula>"Process within R LCL"</formula>
    </cfRule>
  </conditionalFormatting>
  <conditionalFormatting sqref="J68:O69">
    <cfRule type="cellIs" dxfId="165" priority="10" stopIfTrue="1" operator="equal">
      <formula>"N/A - no data entered."</formula>
    </cfRule>
    <cfRule type="cellIs" dxfId="164" priority="11" stopIfTrue="1" operator="equal">
      <formula>"Unacceptable process capability."</formula>
    </cfRule>
    <cfRule type="cellIs" dxfId="163" priority="12" stopIfTrue="1" operator="equal">
      <formula>"Process is capable."</formula>
    </cfRule>
  </conditionalFormatting>
  <conditionalFormatting sqref="O30:O31">
    <cfRule type="cellIs" dxfId="162" priority="9" stopIfTrue="1" operator="lessThan">
      <formula>30</formula>
    </cfRule>
  </conditionalFormatting>
  <conditionalFormatting sqref="O39 O41 O48 O50 O57 O59">
    <cfRule type="cellIs" dxfId="161" priority="8" stopIfTrue="1" operator="greaterThan">
      <formula>0</formula>
    </cfRule>
  </conditionalFormatting>
  <conditionalFormatting sqref="N65:O66 J65:K66">
    <cfRule type="cellIs" dxfId="160" priority="5" stopIfTrue="1" operator="equal">
      <formula>"N/A"</formula>
    </cfRule>
    <cfRule type="cellIs" dxfId="159" priority="6" stopIfTrue="1" operator="lessThan">
      <formula>1</formula>
    </cfRule>
    <cfRule type="cellIs" dxfId="158" priority="7" stopIfTrue="1" operator="greaterThanOrEqual">
      <formula>1</formula>
    </cfRule>
  </conditionalFormatting>
  <conditionalFormatting sqref="O39 O41 O48 O50 O57 O59">
    <cfRule type="cellIs" dxfId="157" priority="4" stopIfTrue="1" operator="equal">
      <formula>"N/A"</formula>
    </cfRule>
  </conditionalFormatting>
  <conditionalFormatting sqref="F41:K41">
    <cfRule type="cellIs" dxfId="156" priority="3" stopIfTrue="1" operator="equal">
      <formula>"LSL is not defined"</formula>
    </cfRule>
  </conditionalFormatting>
  <conditionalFormatting sqref="F39:K39">
    <cfRule type="cellIs" dxfId="155" priority="2" stopIfTrue="1" operator="equal">
      <formula>"USL is not defined"</formula>
    </cfRule>
  </conditionalFormatting>
  <conditionalFormatting sqref="J65:K66">
    <cfRule type="cellIs" dxfId="154" priority="1" stopIfTrue="1" operator="equal">
      <formula>"Unavailable"</formula>
    </cfRule>
  </conditionalFormatting>
  <dataValidations count="1">
    <dataValidation allowBlank="1" showInputMessage="1" showErrorMessage="1" promptTitle="Handling One-sided Tolerances:" prompt="Enter &quot;N/A&quot; in appropriate tolerance cell to account for one-sided tolerances._x000a_[i.e., 0.005 inches flatness: Spec = 0.005, Tol(+) = 0.000, Tol(-) = N/A     -----OR-----     0.750 inches MIN: Spec = 0.750, Tol(+) = N/A, Tol(-) = 0.000, Units = Inch]" sqref="I7:J7 JE7:JF7 TA7:TB7 ACW7:ACX7 AMS7:AMT7 AWO7:AWP7 BGK7:BGL7 BQG7:BQH7 CAC7:CAD7 CJY7:CJZ7 CTU7:CTV7 DDQ7:DDR7 DNM7:DNN7 DXI7:DXJ7 EHE7:EHF7 ERA7:ERB7 FAW7:FAX7 FKS7:FKT7 FUO7:FUP7 GEK7:GEL7 GOG7:GOH7 GYC7:GYD7 HHY7:HHZ7 HRU7:HRV7 IBQ7:IBR7 ILM7:ILN7 IVI7:IVJ7 JFE7:JFF7 JPA7:JPB7 JYW7:JYX7 KIS7:KIT7 KSO7:KSP7 LCK7:LCL7 LMG7:LMH7 LWC7:LWD7 MFY7:MFZ7 MPU7:MPV7 MZQ7:MZR7 NJM7:NJN7 NTI7:NTJ7 ODE7:ODF7 ONA7:ONB7 OWW7:OWX7 PGS7:PGT7 PQO7:PQP7 QAK7:QAL7 QKG7:QKH7 QUC7:QUD7 RDY7:RDZ7 RNU7:RNV7 RXQ7:RXR7 SHM7:SHN7 SRI7:SRJ7 TBE7:TBF7 TLA7:TLB7 TUW7:TUX7 UES7:UET7 UOO7:UOP7 UYK7:UYL7 VIG7:VIH7 VSC7:VSD7 WBY7:WBZ7 WLU7:WLV7 WVQ7:WVR7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D7:F7 IZ7:JB7 SV7:SX7 ACR7:ACT7 AMN7:AMP7 AWJ7:AWL7 BGF7:BGH7 BQB7:BQD7 BZX7:BZZ7 CJT7:CJV7 CTP7:CTR7 DDL7:DDN7 DNH7:DNJ7 DXD7:DXF7 EGZ7:EHB7 EQV7:EQX7 FAR7:FAT7 FKN7:FKP7 FUJ7:FUL7 GEF7:GEH7 GOB7:GOD7 GXX7:GXZ7 HHT7:HHV7 HRP7:HRR7 IBL7:IBN7 ILH7:ILJ7 IVD7:IVF7 JEZ7:JFB7 JOV7:JOX7 JYR7:JYT7 KIN7:KIP7 KSJ7:KSL7 LCF7:LCH7 LMB7:LMD7 LVX7:LVZ7 MFT7:MFV7 MPP7:MPR7 MZL7:MZN7 NJH7:NJJ7 NTD7:NTF7 OCZ7:ODB7 OMV7:OMX7 OWR7:OWT7 PGN7:PGP7 PQJ7:PQL7 QAF7:QAH7 QKB7:QKD7 QTX7:QTZ7 RDT7:RDV7 RNP7:RNR7 RXL7:RXN7 SHH7:SHJ7 SRD7:SRF7 TAZ7:TBB7 TKV7:TKX7 TUR7:TUT7 UEN7:UEP7 UOJ7:UOL7 UYF7:UYH7 VIB7:VID7 VRX7:VRZ7 WBT7:WBV7 WLP7:WLR7 WVL7:WVN7 D65540:F65540 IZ65540:JB65540 SV65540:SX65540 ACR65540:ACT65540 AMN65540:AMP65540 AWJ65540:AWL65540 BGF65540:BGH65540 BQB65540:BQD65540 BZX65540:BZZ65540 CJT65540:CJV65540 CTP65540:CTR65540 DDL65540:DDN65540 DNH65540:DNJ65540 DXD65540:DXF65540 EGZ65540:EHB65540 EQV65540:EQX65540 FAR65540:FAT65540 FKN65540:FKP65540 FUJ65540:FUL65540 GEF65540:GEH65540 GOB65540:GOD65540 GXX65540:GXZ65540 HHT65540:HHV65540 HRP65540:HRR65540 IBL65540:IBN65540 ILH65540:ILJ65540 IVD65540:IVF65540 JEZ65540:JFB65540 JOV65540:JOX65540 JYR65540:JYT65540 KIN65540:KIP65540 KSJ65540:KSL65540 LCF65540:LCH65540 LMB65540:LMD65540 LVX65540:LVZ65540 MFT65540:MFV65540 MPP65540:MPR65540 MZL65540:MZN65540 NJH65540:NJJ65540 NTD65540:NTF65540 OCZ65540:ODB65540 OMV65540:OMX65540 OWR65540:OWT65540 PGN65540:PGP65540 PQJ65540:PQL65540 QAF65540:QAH65540 QKB65540:QKD65540 QTX65540:QTZ65540 RDT65540:RDV65540 RNP65540:RNR65540 RXL65540:RXN65540 SHH65540:SHJ65540 SRD65540:SRF65540 TAZ65540:TBB65540 TKV65540:TKX65540 TUR65540:TUT65540 UEN65540:UEP65540 UOJ65540:UOL65540 UYF65540:UYH65540 VIB65540:VID65540 VRX65540:VRZ65540 WBT65540:WBV65540 WLP65540:WLR65540 WVL65540:WVN65540 D131076:F131076 IZ131076:JB131076 SV131076:SX131076 ACR131076:ACT131076 AMN131076:AMP131076 AWJ131076:AWL131076 BGF131076:BGH131076 BQB131076:BQD131076 BZX131076:BZZ131076 CJT131076:CJV131076 CTP131076:CTR131076 DDL131076:DDN131076 DNH131076:DNJ131076 DXD131076:DXF131076 EGZ131076:EHB131076 EQV131076:EQX131076 FAR131076:FAT131076 FKN131076:FKP131076 FUJ131076:FUL131076 GEF131076:GEH131076 GOB131076:GOD131076 GXX131076:GXZ131076 HHT131076:HHV131076 HRP131076:HRR131076 IBL131076:IBN131076 ILH131076:ILJ131076 IVD131076:IVF131076 JEZ131076:JFB131076 JOV131076:JOX131076 JYR131076:JYT131076 KIN131076:KIP131076 KSJ131076:KSL131076 LCF131076:LCH131076 LMB131076:LMD131076 LVX131076:LVZ131076 MFT131076:MFV131076 MPP131076:MPR131076 MZL131076:MZN131076 NJH131076:NJJ131076 NTD131076:NTF131076 OCZ131076:ODB131076 OMV131076:OMX131076 OWR131076:OWT131076 PGN131076:PGP131076 PQJ131076:PQL131076 QAF131076:QAH131076 QKB131076:QKD131076 QTX131076:QTZ131076 RDT131076:RDV131076 RNP131076:RNR131076 RXL131076:RXN131076 SHH131076:SHJ131076 SRD131076:SRF131076 TAZ131076:TBB131076 TKV131076:TKX131076 TUR131076:TUT131076 UEN131076:UEP131076 UOJ131076:UOL131076 UYF131076:UYH131076 VIB131076:VID131076 VRX131076:VRZ131076 WBT131076:WBV131076 WLP131076:WLR131076 WVL131076:WVN131076 D196612:F196612 IZ196612:JB196612 SV196612:SX196612 ACR196612:ACT196612 AMN196612:AMP196612 AWJ196612:AWL196612 BGF196612:BGH196612 BQB196612:BQD196612 BZX196612:BZZ196612 CJT196612:CJV196612 CTP196612:CTR196612 DDL196612:DDN196612 DNH196612:DNJ196612 DXD196612:DXF196612 EGZ196612:EHB196612 EQV196612:EQX196612 FAR196612:FAT196612 FKN196612:FKP196612 FUJ196612:FUL196612 GEF196612:GEH196612 GOB196612:GOD196612 GXX196612:GXZ196612 HHT196612:HHV196612 HRP196612:HRR196612 IBL196612:IBN196612 ILH196612:ILJ196612 IVD196612:IVF196612 JEZ196612:JFB196612 JOV196612:JOX196612 JYR196612:JYT196612 KIN196612:KIP196612 KSJ196612:KSL196612 LCF196612:LCH196612 LMB196612:LMD196612 LVX196612:LVZ196612 MFT196612:MFV196612 MPP196612:MPR196612 MZL196612:MZN196612 NJH196612:NJJ196612 NTD196612:NTF196612 OCZ196612:ODB196612 OMV196612:OMX196612 OWR196612:OWT196612 PGN196612:PGP196612 PQJ196612:PQL196612 QAF196612:QAH196612 QKB196612:QKD196612 QTX196612:QTZ196612 RDT196612:RDV196612 RNP196612:RNR196612 RXL196612:RXN196612 SHH196612:SHJ196612 SRD196612:SRF196612 TAZ196612:TBB196612 TKV196612:TKX196612 TUR196612:TUT196612 UEN196612:UEP196612 UOJ196612:UOL196612 UYF196612:UYH196612 VIB196612:VID196612 VRX196612:VRZ196612 WBT196612:WBV196612 WLP196612:WLR196612 WVL196612:WVN196612 D262148:F262148 IZ262148:JB262148 SV262148:SX262148 ACR262148:ACT262148 AMN262148:AMP262148 AWJ262148:AWL262148 BGF262148:BGH262148 BQB262148:BQD262148 BZX262148:BZZ262148 CJT262148:CJV262148 CTP262148:CTR262148 DDL262148:DDN262148 DNH262148:DNJ262148 DXD262148:DXF262148 EGZ262148:EHB262148 EQV262148:EQX262148 FAR262148:FAT262148 FKN262148:FKP262148 FUJ262148:FUL262148 GEF262148:GEH262148 GOB262148:GOD262148 GXX262148:GXZ262148 HHT262148:HHV262148 HRP262148:HRR262148 IBL262148:IBN262148 ILH262148:ILJ262148 IVD262148:IVF262148 JEZ262148:JFB262148 JOV262148:JOX262148 JYR262148:JYT262148 KIN262148:KIP262148 KSJ262148:KSL262148 LCF262148:LCH262148 LMB262148:LMD262148 LVX262148:LVZ262148 MFT262148:MFV262148 MPP262148:MPR262148 MZL262148:MZN262148 NJH262148:NJJ262148 NTD262148:NTF262148 OCZ262148:ODB262148 OMV262148:OMX262148 OWR262148:OWT262148 PGN262148:PGP262148 PQJ262148:PQL262148 QAF262148:QAH262148 QKB262148:QKD262148 QTX262148:QTZ262148 RDT262148:RDV262148 RNP262148:RNR262148 RXL262148:RXN262148 SHH262148:SHJ262148 SRD262148:SRF262148 TAZ262148:TBB262148 TKV262148:TKX262148 TUR262148:TUT262148 UEN262148:UEP262148 UOJ262148:UOL262148 UYF262148:UYH262148 VIB262148:VID262148 VRX262148:VRZ262148 WBT262148:WBV262148 WLP262148:WLR262148 WVL262148:WVN262148 D327684:F327684 IZ327684:JB327684 SV327684:SX327684 ACR327684:ACT327684 AMN327684:AMP327684 AWJ327684:AWL327684 BGF327684:BGH327684 BQB327684:BQD327684 BZX327684:BZZ327684 CJT327684:CJV327684 CTP327684:CTR327684 DDL327684:DDN327684 DNH327684:DNJ327684 DXD327684:DXF327684 EGZ327684:EHB327684 EQV327684:EQX327684 FAR327684:FAT327684 FKN327684:FKP327684 FUJ327684:FUL327684 GEF327684:GEH327684 GOB327684:GOD327684 GXX327684:GXZ327684 HHT327684:HHV327684 HRP327684:HRR327684 IBL327684:IBN327684 ILH327684:ILJ327684 IVD327684:IVF327684 JEZ327684:JFB327684 JOV327684:JOX327684 JYR327684:JYT327684 KIN327684:KIP327684 KSJ327684:KSL327684 LCF327684:LCH327684 LMB327684:LMD327684 LVX327684:LVZ327684 MFT327684:MFV327684 MPP327684:MPR327684 MZL327684:MZN327684 NJH327684:NJJ327684 NTD327684:NTF327684 OCZ327684:ODB327684 OMV327684:OMX327684 OWR327684:OWT327684 PGN327684:PGP327684 PQJ327684:PQL327684 QAF327684:QAH327684 QKB327684:QKD327684 QTX327684:QTZ327684 RDT327684:RDV327684 RNP327684:RNR327684 RXL327684:RXN327684 SHH327684:SHJ327684 SRD327684:SRF327684 TAZ327684:TBB327684 TKV327684:TKX327684 TUR327684:TUT327684 UEN327684:UEP327684 UOJ327684:UOL327684 UYF327684:UYH327684 VIB327684:VID327684 VRX327684:VRZ327684 WBT327684:WBV327684 WLP327684:WLR327684 WVL327684:WVN327684 D393220:F393220 IZ393220:JB393220 SV393220:SX393220 ACR393220:ACT393220 AMN393220:AMP393220 AWJ393220:AWL393220 BGF393220:BGH393220 BQB393220:BQD393220 BZX393220:BZZ393220 CJT393220:CJV393220 CTP393220:CTR393220 DDL393220:DDN393220 DNH393220:DNJ393220 DXD393220:DXF393220 EGZ393220:EHB393220 EQV393220:EQX393220 FAR393220:FAT393220 FKN393220:FKP393220 FUJ393220:FUL393220 GEF393220:GEH393220 GOB393220:GOD393220 GXX393220:GXZ393220 HHT393220:HHV393220 HRP393220:HRR393220 IBL393220:IBN393220 ILH393220:ILJ393220 IVD393220:IVF393220 JEZ393220:JFB393220 JOV393220:JOX393220 JYR393220:JYT393220 KIN393220:KIP393220 KSJ393220:KSL393220 LCF393220:LCH393220 LMB393220:LMD393220 LVX393220:LVZ393220 MFT393220:MFV393220 MPP393220:MPR393220 MZL393220:MZN393220 NJH393220:NJJ393220 NTD393220:NTF393220 OCZ393220:ODB393220 OMV393220:OMX393220 OWR393220:OWT393220 PGN393220:PGP393220 PQJ393220:PQL393220 QAF393220:QAH393220 QKB393220:QKD393220 QTX393220:QTZ393220 RDT393220:RDV393220 RNP393220:RNR393220 RXL393220:RXN393220 SHH393220:SHJ393220 SRD393220:SRF393220 TAZ393220:TBB393220 TKV393220:TKX393220 TUR393220:TUT393220 UEN393220:UEP393220 UOJ393220:UOL393220 UYF393220:UYH393220 VIB393220:VID393220 VRX393220:VRZ393220 WBT393220:WBV393220 WLP393220:WLR393220 WVL393220:WVN393220 D458756:F458756 IZ458756:JB458756 SV458756:SX458756 ACR458756:ACT458756 AMN458756:AMP458756 AWJ458756:AWL458756 BGF458756:BGH458756 BQB458756:BQD458756 BZX458756:BZZ458756 CJT458756:CJV458756 CTP458756:CTR458756 DDL458756:DDN458756 DNH458756:DNJ458756 DXD458756:DXF458756 EGZ458756:EHB458756 EQV458756:EQX458756 FAR458756:FAT458756 FKN458756:FKP458756 FUJ458756:FUL458756 GEF458756:GEH458756 GOB458756:GOD458756 GXX458756:GXZ458756 HHT458756:HHV458756 HRP458756:HRR458756 IBL458756:IBN458756 ILH458756:ILJ458756 IVD458756:IVF458756 JEZ458756:JFB458756 JOV458756:JOX458756 JYR458756:JYT458756 KIN458756:KIP458756 KSJ458756:KSL458756 LCF458756:LCH458756 LMB458756:LMD458756 LVX458756:LVZ458756 MFT458756:MFV458756 MPP458756:MPR458756 MZL458756:MZN458756 NJH458756:NJJ458756 NTD458756:NTF458756 OCZ458756:ODB458756 OMV458756:OMX458756 OWR458756:OWT458756 PGN458756:PGP458756 PQJ458756:PQL458756 QAF458756:QAH458756 QKB458756:QKD458756 QTX458756:QTZ458756 RDT458756:RDV458756 RNP458756:RNR458756 RXL458756:RXN458756 SHH458756:SHJ458756 SRD458756:SRF458756 TAZ458756:TBB458756 TKV458756:TKX458756 TUR458756:TUT458756 UEN458756:UEP458756 UOJ458756:UOL458756 UYF458756:UYH458756 VIB458756:VID458756 VRX458756:VRZ458756 WBT458756:WBV458756 WLP458756:WLR458756 WVL458756:WVN458756 D524292:F524292 IZ524292:JB524292 SV524292:SX524292 ACR524292:ACT524292 AMN524292:AMP524292 AWJ524292:AWL524292 BGF524292:BGH524292 BQB524292:BQD524292 BZX524292:BZZ524292 CJT524292:CJV524292 CTP524292:CTR524292 DDL524292:DDN524292 DNH524292:DNJ524292 DXD524292:DXF524292 EGZ524292:EHB524292 EQV524292:EQX524292 FAR524292:FAT524292 FKN524292:FKP524292 FUJ524292:FUL524292 GEF524292:GEH524292 GOB524292:GOD524292 GXX524292:GXZ524292 HHT524292:HHV524292 HRP524292:HRR524292 IBL524292:IBN524292 ILH524292:ILJ524292 IVD524292:IVF524292 JEZ524292:JFB524292 JOV524292:JOX524292 JYR524292:JYT524292 KIN524292:KIP524292 KSJ524292:KSL524292 LCF524292:LCH524292 LMB524292:LMD524292 LVX524292:LVZ524292 MFT524292:MFV524292 MPP524292:MPR524292 MZL524292:MZN524292 NJH524292:NJJ524292 NTD524292:NTF524292 OCZ524292:ODB524292 OMV524292:OMX524292 OWR524292:OWT524292 PGN524292:PGP524292 PQJ524292:PQL524292 QAF524292:QAH524292 QKB524292:QKD524292 QTX524292:QTZ524292 RDT524292:RDV524292 RNP524292:RNR524292 RXL524292:RXN524292 SHH524292:SHJ524292 SRD524292:SRF524292 TAZ524292:TBB524292 TKV524292:TKX524292 TUR524292:TUT524292 UEN524292:UEP524292 UOJ524292:UOL524292 UYF524292:UYH524292 VIB524292:VID524292 VRX524292:VRZ524292 WBT524292:WBV524292 WLP524292:WLR524292 WVL524292:WVN524292 D589828:F589828 IZ589828:JB589828 SV589828:SX589828 ACR589828:ACT589828 AMN589828:AMP589828 AWJ589828:AWL589828 BGF589828:BGH589828 BQB589828:BQD589828 BZX589828:BZZ589828 CJT589828:CJV589828 CTP589828:CTR589828 DDL589828:DDN589828 DNH589828:DNJ589828 DXD589828:DXF589828 EGZ589828:EHB589828 EQV589828:EQX589828 FAR589828:FAT589828 FKN589828:FKP589828 FUJ589828:FUL589828 GEF589828:GEH589828 GOB589828:GOD589828 GXX589828:GXZ589828 HHT589828:HHV589828 HRP589828:HRR589828 IBL589828:IBN589828 ILH589828:ILJ589828 IVD589828:IVF589828 JEZ589828:JFB589828 JOV589828:JOX589828 JYR589828:JYT589828 KIN589828:KIP589828 KSJ589828:KSL589828 LCF589828:LCH589828 LMB589828:LMD589828 LVX589828:LVZ589828 MFT589828:MFV589828 MPP589828:MPR589828 MZL589828:MZN589828 NJH589828:NJJ589828 NTD589828:NTF589828 OCZ589828:ODB589828 OMV589828:OMX589828 OWR589828:OWT589828 PGN589828:PGP589828 PQJ589828:PQL589828 QAF589828:QAH589828 QKB589828:QKD589828 QTX589828:QTZ589828 RDT589828:RDV589828 RNP589828:RNR589828 RXL589828:RXN589828 SHH589828:SHJ589828 SRD589828:SRF589828 TAZ589828:TBB589828 TKV589828:TKX589828 TUR589828:TUT589828 UEN589828:UEP589828 UOJ589828:UOL589828 UYF589828:UYH589828 VIB589828:VID589828 VRX589828:VRZ589828 WBT589828:WBV589828 WLP589828:WLR589828 WVL589828:WVN589828 D655364:F655364 IZ655364:JB655364 SV655364:SX655364 ACR655364:ACT655364 AMN655364:AMP655364 AWJ655364:AWL655364 BGF655364:BGH655364 BQB655364:BQD655364 BZX655364:BZZ655364 CJT655364:CJV655364 CTP655364:CTR655364 DDL655364:DDN655364 DNH655364:DNJ655364 DXD655364:DXF655364 EGZ655364:EHB655364 EQV655364:EQX655364 FAR655364:FAT655364 FKN655364:FKP655364 FUJ655364:FUL655364 GEF655364:GEH655364 GOB655364:GOD655364 GXX655364:GXZ655364 HHT655364:HHV655364 HRP655364:HRR655364 IBL655364:IBN655364 ILH655364:ILJ655364 IVD655364:IVF655364 JEZ655364:JFB655364 JOV655364:JOX655364 JYR655364:JYT655364 KIN655364:KIP655364 KSJ655364:KSL655364 LCF655364:LCH655364 LMB655364:LMD655364 LVX655364:LVZ655364 MFT655364:MFV655364 MPP655364:MPR655364 MZL655364:MZN655364 NJH655364:NJJ655364 NTD655364:NTF655364 OCZ655364:ODB655364 OMV655364:OMX655364 OWR655364:OWT655364 PGN655364:PGP655364 PQJ655364:PQL655364 QAF655364:QAH655364 QKB655364:QKD655364 QTX655364:QTZ655364 RDT655364:RDV655364 RNP655364:RNR655364 RXL655364:RXN655364 SHH655364:SHJ655364 SRD655364:SRF655364 TAZ655364:TBB655364 TKV655364:TKX655364 TUR655364:TUT655364 UEN655364:UEP655364 UOJ655364:UOL655364 UYF655364:UYH655364 VIB655364:VID655364 VRX655364:VRZ655364 WBT655364:WBV655364 WLP655364:WLR655364 WVL655364:WVN655364 D720900:F720900 IZ720900:JB720900 SV720900:SX720900 ACR720900:ACT720900 AMN720900:AMP720900 AWJ720900:AWL720900 BGF720900:BGH720900 BQB720900:BQD720900 BZX720900:BZZ720900 CJT720900:CJV720900 CTP720900:CTR720900 DDL720900:DDN720900 DNH720900:DNJ720900 DXD720900:DXF720900 EGZ720900:EHB720900 EQV720900:EQX720900 FAR720900:FAT720900 FKN720900:FKP720900 FUJ720900:FUL720900 GEF720900:GEH720900 GOB720900:GOD720900 GXX720900:GXZ720900 HHT720900:HHV720900 HRP720900:HRR720900 IBL720900:IBN720900 ILH720900:ILJ720900 IVD720900:IVF720900 JEZ720900:JFB720900 JOV720900:JOX720900 JYR720900:JYT720900 KIN720900:KIP720900 KSJ720900:KSL720900 LCF720900:LCH720900 LMB720900:LMD720900 LVX720900:LVZ720900 MFT720900:MFV720900 MPP720900:MPR720900 MZL720900:MZN720900 NJH720900:NJJ720900 NTD720900:NTF720900 OCZ720900:ODB720900 OMV720900:OMX720900 OWR720900:OWT720900 PGN720900:PGP720900 PQJ720900:PQL720900 QAF720900:QAH720900 QKB720900:QKD720900 QTX720900:QTZ720900 RDT720900:RDV720900 RNP720900:RNR720900 RXL720900:RXN720900 SHH720900:SHJ720900 SRD720900:SRF720900 TAZ720900:TBB720900 TKV720900:TKX720900 TUR720900:TUT720900 UEN720900:UEP720900 UOJ720900:UOL720900 UYF720900:UYH720900 VIB720900:VID720900 VRX720900:VRZ720900 WBT720900:WBV720900 WLP720900:WLR720900 WVL720900:WVN720900 D786436:F786436 IZ786436:JB786436 SV786436:SX786436 ACR786436:ACT786436 AMN786436:AMP786436 AWJ786436:AWL786436 BGF786436:BGH786436 BQB786436:BQD786436 BZX786436:BZZ786436 CJT786436:CJV786436 CTP786436:CTR786436 DDL786436:DDN786436 DNH786436:DNJ786436 DXD786436:DXF786436 EGZ786436:EHB786436 EQV786436:EQX786436 FAR786436:FAT786436 FKN786436:FKP786436 FUJ786436:FUL786436 GEF786436:GEH786436 GOB786436:GOD786436 GXX786436:GXZ786436 HHT786436:HHV786436 HRP786436:HRR786436 IBL786436:IBN786436 ILH786436:ILJ786436 IVD786436:IVF786436 JEZ786436:JFB786436 JOV786436:JOX786436 JYR786436:JYT786436 KIN786436:KIP786436 KSJ786436:KSL786436 LCF786436:LCH786436 LMB786436:LMD786436 LVX786436:LVZ786436 MFT786436:MFV786436 MPP786436:MPR786436 MZL786436:MZN786436 NJH786436:NJJ786436 NTD786436:NTF786436 OCZ786436:ODB786436 OMV786436:OMX786436 OWR786436:OWT786436 PGN786436:PGP786436 PQJ786436:PQL786436 QAF786436:QAH786436 QKB786436:QKD786436 QTX786436:QTZ786436 RDT786436:RDV786436 RNP786436:RNR786436 RXL786436:RXN786436 SHH786436:SHJ786436 SRD786436:SRF786436 TAZ786436:TBB786436 TKV786436:TKX786436 TUR786436:TUT786436 UEN786436:UEP786436 UOJ786436:UOL786436 UYF786436:UYH786436 VIB786436:VID786436 VRX786436:VRZ786436 WBT786436:WBV786436 WLP786436:WLR786436 WVL786436:WVN786436 D851972:F851972 IZ851972:JB851972 SV851972:SX851972 ACR851972:ACT851972 AMN851972:AMP851972 AWJ851972:AWL851972 BGF851972:BGH851972 BQB851972:BQD851972 BZX851972:BZZ851972 CJT851972:CJV851972 CTP851972:CTR851972 DDL851972:DDN851972 DNH851972:DNJ851972 DXD851972:DXF851972 EGZ851972:EHB851972 EQV851972:EQX851972 FAR851972:FAT851972 FKN851972:FKP851972 FUJ851972:FUL851972 GEF851972:GEH851972 GOB851972:GOD851972 GXX851972:GXZ851972 HHT851972:HHV851972 HRP851972:HRR851972 IBL851972:IBN851972 ILH851972:ILJ851972 IVD851972:IVF851972 JEZ851972:JFB851972 JOV851972:JOX851972 JYR851972:JYT851972 KIN851972:KIP851972 KSJ851972:KSL851972 LCF851972:LCH851972 LMB851972:LMD851972 LVX851972:LVZ851972 MFT851972:MFV851972 MPP851972:MPR851972 MZL851972:MZN851972 NJH851972:NJJ851972 NTD851972:NTF851972 OCZ851972:ODB851972 OMV851972:OMX851972 OWR851972:OWT851972 PGN851972:PGP851972 PQJ851972:PQL851972 QAF851972:QAH851972 QKB851972:QKD851972 QTX851972:QTZ851972 RDT851972:RDV851972 RNP851972:RNR851972 RXL851972:RXN851972 SHH851972:SHJ851972 SRD851972:SRF851972 TAZ851972:TBB851972 TKV851972:TKX851972 TUR851972:TUT851972 UEN851972:UEP851972 UOJ851972:UOL851972 UYF851972:UYH851972 VIB851972:VID851972 VRX851972:VRZ851972 WBT851972:WBV851972 WLP851972:WLR851972 WVL851972:WVN851972 D917508:F917508 IZ917508:JB917508 SV917508:SX917508 ACR917508:ACT917508 AMN917508:AMP917508 AWJ917508:AWL917508 BGF917508:BGH917508 BQB917508:BQD917508 BZX917508:BZZ917508 CJT917508:CJV917508 CTP917508:CTR917508 DDL917508:DDN917508 DNH917508:DNJ917508 DXD917508:DXF917508 EGZ917508:EHB917508 EQV917508:EQX917508 FAR917508:FAT917508 FKN917508:FKP917508 FUJ917508:FUL917508 GEF917508:GEH917508 GOB917508:GOD917508 GXX917508:GXZ917508 HHT917508:HHV917508 HRP917508:HRR917508 IBL917508:IBN917508 ILH917508:ILJ917508 IVD917508:IVF917508 JEZ917508:JFB917508 JOV917508:JOX917508 JYR917508:JYT917508 KIN917508:KIP917508 KSJ917508:KSL917508 LCF917508:LCH917508 LMB917508:LMD917508 LVX917508:LVZ917508 MFT917508:MFV917508 MPP917508:MPR917508 MZL917508:MZN917508 NJH917508:NJJ917508 NTD917508:NTF917508 OCZ917508:ODB917508 OMV917508:OMX917508 OWR917508:OWT917508 PGN917508:PGP917508 PQJ917508:PQL917508 QAF917508:QAH917508 QKB917508:QKD917508 QTX917508:QTZ917508 RDT917508:RDV917508 RNP917508:RNR917508 RXL917508:RXN917508 SHH917508:SHJ917508 SRD917508:SRF917508 TAZ917508:TBB917508 TKV917508:TKX917508 TUR917508:TUT917508 UEN917508:UEP917508 UOJ917508:UOL917508 UYF917508:UYH917508 VIB917508:VID917508 VRX917508:VRZ917508 WBT917508:WBV917508 WLP917508:WLR917508 WVL917508:WVN917508 D983044:F983044 IZ983044:JB983044 SV983044:SX983044 ACR983044:ACT983044 AMN983044:AMP983044 AWJ983044:AWL983044 BGF983044:BGH983044 BQB983044:BQD983044 BZX983044:BZZ983044 CJT983044:CJV983044 CTP983044:CTR983044 DDL983044:DDN983044 DNH983044:DNJ983044 DXD983044:DXF983044 EGZ983044:EHB983044 EQV983044:EQX983044 FAR983044:FAT983044 FKN983044:FKP983044 FUJ983044:FUL983044 GEF983044:GEH983044 GOB983044:GOD983044 GXX983044:GXZ983044 HHT983044:HHV983044 HRP983044:HRR983044 IBL983044:IBN983044 ILH983044:ILJ983044 IVD983044:IVF983044 JEZ983044:JFB983044 JOV983044:JOX983044 JYR983044:JYT983044 KIN983044:KIP983044 KSJ983044:KSL983044 LCF983044:LCH983044 LMB983044:LMD983044 LVX983044:LVZ983044 MFT983044:MFV983044 MPP983044:MPR983044 MZL983044:MZN983044 NJH983044:NJJ983044 NTD983044:NTF983044 OCZ983044:ODB983044 OMV983044:OMX983044 OWR983044:OWT983044 PGN983044:PGP983044 PQJ983044:PQL983044 QAF983044:QAH983044 QKB983044:QKD983044 QTX983044:QTZ983044 RDT983044:RDV983044 RNP983044:RNR983044 RXL983044:RXN983044 SHH983044:SHJ983044 SRD983044:SRF983044 TAZ983044:TBB983044 TKV983044:TKX983044 TUR983044:TUT983044 UEN983044:UEP983044 UOJ983044:UOL983044 UYF983044:UYH983044 VIB983044:VID983044 VRX983044:VRZ983044 WBT983044:WBV983044 WLP983044:WLR983044 WVL983044:WVN983044 L7:M7 JH7:JI7 TD7:TE7 ACZ7:ADA7 AMV7:AMW7 AWR7:AWS7 BGN7:BGO7 BQJ7:BQK7 CAF7:CAG7 CKB7:CKC7 CTX7:CTY7 DDT7:DDU7 DNP7:DNQ7 DXL7:DXM7 EHH7:EHI7 ERD7:ERE7 FAZ7:FBA7 FKV7:FKW7 FUR7:FUS7 GEN7:GEO7 GOJ7:GOK7 GYF7:GYG7 HIB7:HIC7 HRX7:HRY7 IBT7:IBU7 ILP7:ILQ7 IVL7:IVM7 JFH7:JFI7 JPD7:JPE7 JYZ7:JZA7 KIV7:KIW7 KSR7:KSS7 LCN7:LCO7 LMJ7:LMK7 LWF7:LWG7 MGB7:MGC7 MPX7:MPY7 MZT7:MZU7 NJP7:NJQ7 NTL7:NTM7 ODH7:ODI7 OND7:ONE7 OWZ7:OXA7 PGV7:PGW7 PQR7:PQS7 QAN7:QAO7 QKJ7:QKK7 QUF7:QUG7 REB7:REC7 RNX7:RNY7 RXT7:RXU7 SHP7:SHQ7 SRL7:SRM7 TBH7:TBI7 TLD7:TLE7 TUZ7:TVA7 UEV7:UEW7 UOR7:UOS7 UYN7:UYO7 VIJ7:VIK7 VSF7:VSG7 WCB7:WCC7 WLX7:WLY7 WVT7:WVU7 L65540:M65540 JH65540:JI65540 TD65540:TE65540 ACZ65540:ADA65540 AMV65540:AMW65540 AWR65540:AWS65540 BGN65540:BGO65540 BQJ65540:BQK65540 CAF65540:CAG65540 CKB65540:CKC65540 CTX65540:CTY65540 DDT65540:DDU65540 DNP65540:DNQ65540 DXL65540:DXM65540 EHH65540:EHI65540 ERD65540:ERE65540 FAZ65540:FBA65540 FKV65540:FKW65540 FUR65540:FUS65540 GEN65540:GEO65540 GOJ65540:GOK65540 GYF65540:GYG65540 HIB65540:HIC65540 HRX65540:HRY65540 IBT65540:IBU65540 ILP65540:ILQ65540 IVL65540:IVM65540 JFH65540:JFI65540 JPD65540:JPE65540 JYZ65540:JZA65540 KIV65540:KIW65540 KSR65540:KSS65540 LCN65540:LCO65540 LMJ65540:LMK65540 LWF65540:LWG65540 MGB65540:MGC65540 MPX65540:MPY65540 MZT65540:MZU65540 NJP65540:NJQ65540 NTL65540:NTM65540 ODH65540:ODI65540 OND65540:ONE65540 OWZ65540:OXA65540 PGV65540:PGW65540 PQR65540:PQS65540 QAN65540:QAO65540 QKJ65540:QKK65540 QUF65540:QUG65540 REB65540:REC65540 RNX65540:RNY65540 RXT65540:RXU65540 SHP65540:SHQ65540 SRL65540:SRM65540 TBH65540:TBI65540 TLD65540:TLE65540 TUZ65540:TVA65540 UEV65540:UEW65540 UOR65540:UOS65540 UYN65540:UYO65540 VIJ65540:VIK65540 VSF65540:VSG65540 WCB65540:WCC65540 WLX65540:WLY65540 WVT65540:WVU65540 L131076:M131076 JH131076:JI131076 TD131076:TE131076 ACZ131076:ADA131076 AMV131076:AMW131076 AWR131076:AWS131076 BGN131076:BGO131076 BQJ131076:BQK131076 CAF131076:CAG131076 CKB131076:CKC131076 CTX131076:CTY131076 DDT131076:DDU131076 DNP131076:DNQ131076 DXL131076:DXM131076 EHH131076:EHI131076 ERD131076:ERE131076 FAZ131076:FBA131076 FKV131076:FKW131076 FUR131076:FUS131076 GEN131076:GEO131076 GOJ131076:GOK131076 GYF131076:GYG131076 HIB131076:HIC131076 HRX131076:HRY131076 IBT131076:IBU131076 ILP131076:ILQ131076 IVL131076:IVM131076 JFH131076:JFI131076 JPD131076:JPE131076 JYZ131076:JZA131076 KIV131076:KIW131076 KSR131076:KSS131076 LCN131076:LCO131076 LMJ131076:LMK131076 LWF131076:LWG131076 MGB131076:MGC131076 MPX131076:MPY131076 MZT131076:MZU131076 NJP131076:NJQ131076 NTL131076:NTM131076 ODH131076:ODI131076 OND131076:ONE131076 OWZ131076:OXA131076 PGV131076:PGW131076 PQR131076:PQS131076 QAN131076:QAO131076 QKJ131076:QKK131076 QUF131076:QUG131076 REB131076:REC131076 RNX131076:RNY131076 RXT131076:RXU131076 SHP131076:SHQ131076 SRL131076:SRM131076 TBH131076:TBI131076 TLD131076:TLE131076 TUZ131076:TVA131076 UEV131076:UEW131076 UOR131076:UOS131076 UYN131076:UYO131076 VIJ131076:VIK131076 VSF131076:VSG131076 WCB131076:WCC131076 WLX131076:WLY131076 WVT131076:WVU131076 L196612:M196612 JH196612:JI196612 TD196612:TE196612 ACZ196612:ADA196612 AMV196612:AMW196612 AWR196612:AWS196612 BGN196612:BGO196612 BQJ196612:BQK196612 CAF196612:CAG196612 CKB196612:CKC196612 CTX196612:CTY196612 DDT196612:DDU196612 DNP196612:DNQ196612 DXL196612:DXM196612 EHH196612:EHI196612 ERD196612:ERE196612 FAZ196612:FBA196612 FKV196612:FKW196612 FUR196612:FUS196612 GEN196612:GEO196612 GOJ196612:GOK196612 GYF196612:GYG196612 HIB196612:HIC196612 HRX196612:HRY196612 IBT196612:IBU196612 ILP196612:ILQ196612 IVL196612:IVM196612 JFH196612:JFI196612 JPD196612:JPE196612 JYZ196612:JZA196612 KIV196612:KIW196612 KSR196612:KSS196612 LCN196612:LCO196612 LMJ196612:LMK196612 LWF196612:LWG196612 MGB196612:MGC196612 MPX196612:MPY196612 MZT196612:MZU196612 NJP196612:NJQ196612 NTL196612:NTM196612 ODH196612:ODI196612 OND196612:ONE196612 OWZ196612:OXA196612 PGV196612:PGW196612 PQR196612:PQS196612 QAN196612:QAO196612 QKJ196612:QKK196612 QUF196612:QUG196612 REB196612:REC196612 RNX196612:RNY196612 RXT196612:RXU196612 SHP196612:SHQ196612 SRL196612:SRM196612 TBH196612:TBI196612 TLD196612:TLE196612 TUZ196612:TVA196612 UEV196612:UEW196612 UOR196612:UOS196612 UYN196612:UYO196612 VIJ196612:VIK196612 VSF196612:VSG196612 WCB196612:WCC196612 WLX196612:WLY196612 WVT196612:WVU196612 L262148:M262148 JH262148:JI262148 TD262148:TE262148 ACZ262148:ADA262148 AMV262148:AMW262148 AWR262148:AWS262148 BGN262148:BGO262148 BQJ262148:BQK262148 CAF262148:CAG262148 CKB262148:CKC262148 CTX262148:CTY262148 DDT262148:DDU262148 DNP262148:DNQ262148 DXL262148:DXM262148 EHH262148:EHI262148 ERD262148:ERE262148 FAZ262148:FBA262148 FKV262148:FKW262148 FUR262148:FUS262148 GEN262148:GEO262148 GOJ262148:GOK262148 GYF262148:GYG262148 HIB262148:HIC262148 HRX262148:HRY262148 IBT262148:IBU262148 ILP262148:ILQ262148 IVL262148:IVM262148 JFH262148:JFI262148 JPD262148:JPE262148 JYZ262148:JZA262148 KIV262148:KIW262148 KSR262148:KSS262148 LCN262148:LCO262148 LMJ262148:LMK262148 LWF262148:LWG262148 MGB262148:MGC262148 MPX262148:MPY262148 MZT262148:MZU262148 NJP262148:NJQ262148 NTL262148:NTM262148 ODH262148:ODI262148 OND262148:ONE262148 OWZ262148:OXA262148 PGV262148:PGW262148 PQR262148:PQS262148 QAN262148:QAO262148 QKJ262148:QKK262148 QUF262148:QUG262148 REB262148:REC262148 RNX262148:RNY262148 RXT262148:RXU262148 SHP262148:SHQ262148 SRL262148:SRM262148 TBH262148:TBI262148 TLD262148:TLE262148 TUZ262148:TVA262148 UEV262148:UEW262148 UOR262148:UOS262148 UYN262148:UYO262148 VIJ262148:VIK262148 VSF262148:VSG262148 WCB262148:WCC262148 WLX262148:WLY262148 WVT262148:WVU262148 L327684:M327684 JH327684:JI327684 TD327684:TE327684 ACZ327684:ADA327684 AMV327684:AMW327684 AWR327684:AWS327684 BGN327684:BGO327684 BQJ327684:BQK327684 CAF327684:CAG327684 CKB327684:CKC327684 CTX327684:CTY327684 DDT327684:DDU327684 DNP327684:DNQ327684 DXL327684:DXM327684 EHH327684:EHI327684 ERD327684:ERE327684 FAZ327684:FBA327684 FKV327684:FKW327684 FUR327684:FUS327684 GEN327684:GEO327684 GOJ327684:GOK327684 GYF327684:GYG327684 HIB327684:HIC327684 HRX327684:HRY327684 IBT327684:IBU327684 ILP327684:ILQ327684 IVL327684:IVM327684 JFH327684:JFI327684 JPD327684:JPE327684 JYZ327684:JZA327684 KIV327684:KIW327684 KSR327684:KSS327684 LCN327684:LCO327684 LMJ327684:LMK327684 LWF327684:LWG327684 MGB327684:MGC327684 MPX327684:MPY327684 MZT327684:MZU327684 NJP327684:NJQ327684 NTL327684:NTM327684 ODH327684:ODI327684 OND327684:ONE327684 OWZ327684:OXA327684 PGV327684:PGW327684 PQR327684:PQS327684 QAN327684:QAO327684 QKJ327684:QKK327684 QUF327684:QUG327684 REB327684:REC327684 RNX327684:RNY327684 RXT327684:RXU327684 SHP327684:SHQ327684 SRL327684:SRM327684 TBH327684:TBI327684 TLD327684:TLE327684 TUZ327684:TVA327684 UEV327684:UEW327684 UOR327684:UOS327684 UYN327684:UYO327684 VIJ327684:VIK327684 VSF327684:VSG327684 WCB327684:WCC327684 WLX327684:WLY327684 WVT327684:WVU327684 L393220:M393220 JH393220:JI393220 TD393220:TE393220 ACZ393220:ADA393220 AMV393220:AMW393220 AWR393220:AWS393220 BGN393220:BGO393220 BQJ393220:BQK393220 CAF393220:CAG393220 CKB393220:CKC393220 CTX393220:CTY393220 DDT393220:DDU393220 DNP393220:DNQ393220 DXL393220:DXM393220 EHH393220:EHI393220 ERD393220:ERE393220 FAZ393220:FBA393220 FKV393220:FKW393220 FUR393220:FUS393220 GEN393220:GEO393220 GOJ393220:GOK393220 GYF393220:GYG393220 HIB393220:HIC393220 HRX393220:HRY393220 IBT393220:IBU393220 ILP393220:ILQ393220 IVL393220:IVM393220 JFH393220:JFI393220 JPD393220:JPE393220 JYZ393220:JZA393220 KIV393220:KIW393220 KSR393220:KSS393220 LCN393220:LCO393220 LMJ393220:LMK393220 LWF393220:LWG393220 MGB393220:MGC393220 MPX393220:MPY393220 MZT393220:MZU393220 NJP393220:NJQ393220 NTL393220:NTM393220 ODH393220:ODI393220 OND393220:ONE393220 OWZ393220:OXA393220 PGV393220:PGW393220 PQR393220:PQS393220 QAN393220:QAO393220 QKJ393220:QKK393220 QUF393220:QUG393220 REB393220:REC393220 RNX393220:RNY393220 RXT393220:RXU393220 SHP393220:SHQ393220 SRL393220:SRM393220 TBH393220:TBI393220 TLD393220:TLE393220 TUZ393220:TVA393220 UEV393220:UEW393220 UOR393220:UOS393220 UYN393220:UYO393220 VIJ393220:VIK393220 VSF393220:VSG393220 WCB393220:WCC393220 WLX393220:WLY393220 WVT393220:WVU393220 L458756:M458756 JH458756:JI458756 TD458756:TE458756 ACZ458756:ADA458756 AMV458756:AMW458756 AWR458756:AWS458756 BGN458756:BGO458756 BQJ458756:BQK458756 CAF458756:CAG458756 CKB458756:CKC458756 CTX458756:CTY458756 DDT458756:DDU458756 DNP458756:DNQ458756 DXL458756:DXM458756 EHH458756:EHI458756 ERD458756:ERE458756 FAZ458756:FBA458756 FKV458756:FKW458756 FUR458756:FUS458756 GEN458756:GEO458756 GOJ458756:GOK458756 GYF458756:GYG458756 HIB458756:HIC458756 HRX458756:HRY458756 IBT458756:IBU458756 ILP458756:ILQ458756 IVL458756:IVM458756 JFH458756:JFI458756 JPD458756:JPE458756 JYZ458756:JZA458756 KIV458756:KIW458756 KSR458756:KSS458756 LCN458756:LCO458756 LMJ458756:LMK458756 LWF458756:LWG458756 MGB458756:MGC458756 MPX458756:MPY458756 MZT458756:MZU458756 NJP458756:NJQ458756 NTL458756:NTM458756 ODH458756:ODI458756 OND458756:ONE458756 OWZ458756:OXA458756 PGV458756:PGW458756 PQR458756:PQS458756 QAN458756:QAO458756 QKJ458756:QKK458756 QUF458756:QUG458756 REB458756:REC458756 RNX458756:RNY458756 RXT458756:RXU458756 SHP458756:SHQ458756 SRL458756:SRM458756 TBH458756:TBI458756 TLD458756:TLE458756 TUZ458756:TVA458756 UEV458756:UEW458756 UOR458756:UOS458756 UYN458756:UYO458756 VIJ458756:VIK458756 VSF458756:VSG458756 WCB458756:WCC458756 WLX458756:WLY458756 WVT458756:WVU458756 L524292:M524292 JH524292:JI524292 TD524292:TE524292 ACZ524292:ADA524292 AMV524292:AMW524292 AWR524292:AWS524292 BGN524292:BGO524292 BQJ524292:BQK524292 CAF524292:CAG524292 CKB524292:CKC524292 CTX524292:CTY524292 DDT524292:DDU524292 DNP524292:DNQ524292 DXL524292:DXM524292 EHH524292:EHI524292 ERD524292:ERE524292 FAZ524292:FBA524292 FKV524292:FKW524292 FUR524292:FUS524292 GEN524292:GEO524292 GOJ524292:GOK524292 GYF524292:GYG524292 HIB524292:HIC524292 HRX524292:HRY524292 IBT524292:IBU524292 ILP524292:ILQ524292 IVL524292:IVM524292 JFH524292:JFI524292 JPD524292:JPE524292 JYZ524292:JZA524292 KIV524292:KIW524292 KSR524292:KSS524292 LCN524292:LCO524292 LMJ524292:LMK524292 LWF524292:LWG524292 MGB524292:MGC524292 MPX524292:MPY524292 MZT524292:MZU524292 NJP524292:NJQ524292 NTL524292:NTM524292 ODH524292:ODI524292 OND524292:ONE524292 OWZ524292:OXA524292 PGV524292:PGW524292 PQR524292:PQS524292 QAN524292:QAO524292 QKJ524292:QKK524292 QUF524292:QUG524292 REB524292:REC524292 RNX524292:RNY524292 RXT524292:RXU524292 SHP524292:SHQ524292 SRL524292:SRM524292 TBH524292:TBI524292 TLD524292:TLE524292 TUZ524292:TVA524292 UEV524292:UEW524292 UOR524292:UOS524292 UYN524292:UYO524292 VIJ524292:VIK524292 VSF524292:VSG524292 WCB524292:WCC524292 WLX524292:WLY524292 WVT524292:WVU524292 L589828:M589828 JH589828:JI589828 TD589828:TE589828 ACZ589828:ADA589828 AMV589828:AMW589828 AWR589828:AWS589828 BGN589828:BGO589828 BQJ589828:BQK589828 CAF589828:CAG589828 CKB589828:CKC589828 CTX589828:CTY589828 DDT589828:DDU589828 DNP589828:DNQ589828 DXL589828:DXM589828 EHH589828:EHI589828 ERD589828:ERE589828 FAZ589828:FBA589828 FKV589828:FKW589828 FUR589828:FUS589828 GEN589828:GEO589828 GOJ589828:GOK589828 GYF589828:GYG589828 HIB589828:HIC589828 HRX589828:HRY589828 IBT589828:IBU589828 ILP589828:ILQ589828 IVL589828:IVM589828 JFH589828:JFI589828 JPD589828:JPE589828 JYZ589828:JZA589828 KIV589828:KIW589828 KSR589828:KSS589828 LCN589828:LCO589828 LMJ589828:LMK589828 LWF589828:LWG589828 MGB589828:MGC589828 MPX589828:MPY589828 MZT589828:MZU589828 NJP589828:NJQ589828 NTL589828:NTM589828 ODH589828:ODI589828 OND589828:ONE589828 OWZ589828:OXA589828 PGV589828:PGW589828 PQR589828:PQS589828 QAN589828:QAO589828 QKJ589828:QKK589828 QUF589828:QUG589828 REB589828:REC589828 RNX589828:RNY589828 RXT589828:RXU589828 SHP589828:SHQ589828 SRL589828:SRM589828 TBH589828:TBI589828 TLD589828:TLE589828 TUZ589828:TVA589828 UEV589828:UEW589828 UOR589828:UOS589828 UYN589828:UYO589828 VIJ589828:VIK589828 VSF589828:VSG589828 WCB589828:WCC589828 WLX589828:WLY589828 WVT589828:WVU589828 L655364:M655364 JH655364:JI655364 TD655364:TE655364 ACZ655364:ADA655364 AMV655364:AMW655364 AWR655364:AWS655364 BGN655364:BGO655364 BQJ655364:BQK655364 CAF655364:CAG655364 CKB655364:CKC655364 CTX655364:CTY655364 DDT655364:DDU655364 DNP655364:DNQ655364 DXL655364:DXM655364 EHH655364:EHI655364 ERD655364:ERE655364 FAZ655364:FBA655364 FKV655364:FKW655364 FUR655364:FUS655364 GEN655364:GEO655364 GOJ655364:GOK655364 GYF655364:GYG655364 HIB655364:HIC655364 HRX655364:HRY655364 IBT655364:IBU655364 ILP655364:ILQ655364 IVL655364:IVM655364 JFH655364:JFI655364 JPD655364:JPE655364 JYZ655364:JZA655364 KIV655364:KIW655364 KSR655364:KSS655364 LCN655364:LCO655364 LMJ655364:LMK655364 LWF655364:LWG655364 MGB655364:MGC655364 MPX655364:MPY655364 MZT655364:MZU655364 NJP655364:NJQ655364 NTL655364:NTM655364 ODH655364:ODI655364 OND655364:ONE655364 OWZ655364:OXA655364 PGV655364:PGW655364 PQR655364:PQS655364 QAN655364:QAO655364 QKJ655364:QKK655364 QUF655364:QUG655364 REB655364:REC655364 RNX655364:RNY655364 RXT655364:RXU655364 SHP655364:SHQ655364 SRL655364:SRM655364 TBH655364:TBI655364 TLD655364:TLE655364 TUZ655364:TVA655364 UEV655364:UEW655364 UOR655364:UOS655364 UYN655364:UYO655364 VIJ655364:VIK655364 VSF655364:VSG655364 WCB655364:WCC655364 WLX655364:WLY655364 WVT655364:WVU655364 L720900:M720900 JH720900:JI720900 TD720900:TE720900 ACZ720900:ADA720900 AMV720900:AMW720900 AWR720900:AWS720900 BGN720900:BGO720900 BQJ720900:BQK720900 CAF720900:CAG720900 CKB720900:CKC720900 CTX720900:CTY720900 DDT720900:DDU720900 DNP720900:DNQ720900 DXL720900:DXM720900 EHH720900:EHI720900 ERD720900:ERE720900 FAZ720900:FBA720900 FKV720900:FKW720900 FUR720900:FUS720900 GEN720900:GEO720900 GOJ720900:GOK720900 GYF720900:GYG720900 HIB720900:HIC720900 HRX720900:HRY720900 IBT720900:IBU720900 ILP720900:ILQ720900 IVL720900:IVM720900 JFH720900:JFI720900 JPD720900:JPE720900 JYZ720900:JZA720900 KIV720900:KIW720900 KSR720900:KSS720900 LCN720900:LCO720900 LMJ720900:LMK720900 LWF720900:LWG720900 MGB720900:MGC720900 MPX720900:MPY720900 MZT720900:MZU720900 NJP720900:NJQ720900 NTL720900:NTM720900 ODH720900:ODI720900 OND720900:ONE720900 OWZ720900:OXA720900 PGV720900:PGW720900 PQR720900:PQS720900 QAN720900:QAO720900 QKJ720900:QKK720900 QUF720900:QUG720900 REB720900:REC720900 RNX720900:RNY720900 RXT720900:RXU720900 SHP720900:SHQ720900 SRL720900:SRM720900 TBH720900:TBI720900 TLD720900:TLE720900 TUZ720900:TVA720900 UEV720900:UEW720900 UOR720900:UOS720900 UYN720900:UYO720900 VIJ720900:VIK720900 VSF720900:VSG720900 WCB720900:WCC720900 WLX720900:WLY720900 WVT720900:WVU720900 L786436:M786436 JH786436:JI786436 TD786436:TE786436 ACZ786436:ADA786436 AMV786436:AMW786436 AWR786436:AWS786436 BGN786436:BGO786436 BQJ786436:BQK786436 CAF786436:CAG786436 CKB786436:CKC786436 CTX786436:CTY786436 DDT786436:DDU786436 DNP786436:DNQ786436 DXL786436:DXM786436 EHH786436:EHI786436 ERD786436:ERE786436 FAZ786436:FBA786436 FKV786436:FKW786436 FUR786436:FUS786436 GEN786436:GEO786436 GOJ786436:GOK786436 GYF786436:GYG786436 HIB786436:HIC786436 HRX786436:HRY786436 IBT786436:IBU786436 ILP786436:ILQ786436 IVL786436:IVM786436 JFH786436:JFI786436 JPD786436:JPE786436 JYZ786436:JZA786436 KIV786436:KIW786436 KSR786436:KSS786436 LCN786436:LCO786436 LMJ786436:LMK786436 LWF786436:LWG786436 MGB786436:MGC786436 MPX786436:MPY786436 MZT786436:MZU786436 NJP786436:NJQ786436 NTL786436:NTM786436 ODH786436:ODI786436 OND786436:ONE786436 OWZ786436:OXA786436 PGV786436:PGW786436 PQR786436:PQS786436 QAN786436:QAO786436 QKJ786436:QKK786436 QUF786436:QUG786436 REB786436:REC786436 RNX786436:RNY786436 RXT786436:RXU786436 SHP786436:SHQ786436 SRL786436:SRM786436 TBH786436:TBI786436 TLD786436:TLE786436 TUZ786436:TVA786436 UEV786436:UEW786436 UOR786436:UOS786436 UYN786436:UYO786436 VIJ786436:VIK786436 VSF786436:VSG786436 WCB786436:WCC786436 WLX786436:WLY786436 WVT786436:WVU786436 L851972:M851972 JH851972:JI851972 TD851972:TE851972 ACZ851972:ADA851972 AMV851972:AMW851972 AWR851972:AWS851972 BGN851972:BGO851972 BQJ851972:BQK851972 CAF851972:CAG851972 CKB851972:CKC851972 CTX851972:CTY851972 DDT851972:DDU851972 DNP851972:DNQ851972 DXL851972:DXM851972 EHH851972:EHI851972 ERD851972:ERE851972 FAZ851972:FBA851972 FKV851972:FKW851972 FUR851972:FUS851972 GEN851972:GEO851972 GOJ851972:GOK851972 GYF851972:GYG851972 HIB851972:HIC851972 HRX851972:HRY851972 IBT851972:IBU851972 ILP851972:ILQ851972 IVL851972:IVM851972 JFH851972:JFI851972 JPD851972:JPE851972 JYZ851972:JZA851972 KIV851972:KIW851972 KSR851972:KSS851972 LCN851972:LCO851972 LMJ851972:LMK851972 LWF851972:LWG851972 MGB851972:MGC851972 MPX851972:MPY851972 MZT851972:MZU851972 NJP851972:NJQ851972 NTL851972:NTM851972 ODH851972:ODI851972 OND851972:ONE851972 OWZ851972:OXA851972 PGV851972:PGW851972 PQR851972:PQS851972 QAN851972:QAO851972 QKJ851972:QKK851972 QUF851972:QUG851972 REB851972:REC851972 RNX851972:RNY851972 RXT851972:RXU851972 SHP851972:SHQ851972 SRL851972:SRM851972 TBH851972:TBI851972 TLD851972:TLE851972 TUZ851972:TVA851972 UEV851972:UEW851972 UOR851972:UOS851972 UYN851972:UYO851972 VIJ851972:VIK851972 VSF851972:VSG851972 WCB851972:WCC851972 WLX851972:WLY851972 WVT851972:WVU851972 L917508:M917508 JH917508:JI917508 TD917508:TE917508 ACZ917508:ADA917508 AMV917508:AMW917508 AWR917508:AWS917508 BGN917508:BGO917508 BQJ917508:BQK917508 CAF917508:CAG917508 CKB917508:CKC917508 CTX917508:CTY917508 DDT917508:DDU917508 DNP917508:DNQ917508 DXL917508:DXM917508 EHH917508:EHI917508 ERD917508:ERE917508 FAZ917508:FBA917508 FKV917508:FKW917508 FUR917508:FUS917508 GEN917508:GEO917508 GOJ917508:GOK917508 GYF917508:GYG917508 HIB917508:HIC917508 HRX917508:HRY917508 IBT917508:IBU917508 ILP917508:ILQ917508 IVL917508:IVM917508 JFH917508:JFI917508 JPD917508:JPE917508 JYZ917508:JZA917508 KIV917508:KIW917508 KSR917508:KSS917508 LCN917508:LCO917508 LMJ917508:LMK917508 LWF917508:LWG917508 MGB917508:MGC917508 MPX917508:MPY917508 MZT917508:MZU917508 NJP917508:NJQ917508 NTL917508:NTM917508 ODH917508:ODI917508 OND917508:ONE917508 OWZ917508:OXA917508 PGV917508:PGW917508 PQR917508:PQS917508 QAN917508:QAO917508 QKJ917508:QKK917508 QUF917508:QUG917508 REB917508:REC917508 RNX917508:RNY917508 RXT917508:RXU917508 SHP917508:SHQ917508 SRL917508:SRM917508 TBH917508:TBI917508 TLD917508:TLE917508 TUZ917508:TVA917508 UEV917508:UEW917508 UOR917508:UOS917508 UYN917508:UYO917508 VIJ917508:VIK917508 VSF917508:VSG917508 WCB917508:WCC917508 WLX917508:WLY917508 WVT917508:WVU917508 L983044:M983044 JH983044:JI983044 TD983044:TE983044 ACZ983044:ADA983044 AMV983044:AMW983044 AWR983044:AWS983044 BGN983044:BGO983044 BQJ983044:BQK983044 CAF983044:CAG983044 CKB983044:CKC983044 CTX983044:CTY983044 DDT983044:DDU983044 DNP983044:DNQ983044 DXL983044:DXM983044 EHH983044:EHI983044 ERD983044:ERE983044 FAZ983044:FBA983044 FKV983044:FKW983044 FUR983044:FUS983044 GEN983044:GEO983044 GOJ983044:GOK983044 GYF983044:GYG983044 HIB983044:HIC983044 HRX983044:HRY983044 IBT983044:IBU983044 ILP983044:ILQ983044 IVL983044:IVM983044 JFH983044:JFI983044 JPD983044:JPE983044 JYZ983044:JZA983044 KIV983044:KIW983044 KSR983044:KSS983044 LCN983044:LCO983044 LMJ983044:LMK983044 LWF983044:LWG983044 MGB983044:MGC983044 MPX983044:MPY983044 MZT983044:MZU983044 NJP983044:NJQ983044 NTL983044:NTM983044 ODH983044:ODI983044 OND983044:ONE983044 OWZ983044:OXA983044 PGV983044:PGW983044 PQR983044:PQS983044 QAN983044:QAO983044 QKJ983044:QKK983044 QUF983044:QUG983044 REB983044:REC983044 RNX983044:RNY983044 RXT983044:RXU983044 SHP983044:SHQ983044 SRL983044:SRM983044 TBH983044:TBI983044 TLD983044:TLE983044 TUZ983044:TVA983044 UEV983044:UEW983044 UOR983044:UOS983044 UYN983044:UYO983044 VIJ983044:VIK983044 VSF983044:VSG983044 WCB983044:WCC983044 WLX983044:WLY983044 WVT983044:WVU983044" xr:uid="{00000000-0002-0000-1000-000000000000}"/>
  </dataValidations>
  <pageMargins left="0.25" right="0.25" top="0.75" bottom="0.75" header="0.3" footer="0.3"/>
  <pageSetup scale="59"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EE415-05A6-429B-B2E5-940231452A64}">
  <sheetPr codeName="Sheet28">
    <tabColor theme="1" tint="0.34998626667073579"/>
  </sheetPr>
  <dimension ref="A1:M9"/>
  <sheetViews>
    <sheetView zoomScale="85" zoomScaleNormal="85" workbookViewId="0">
      <selection activeCell="I21" sqref="I21"/>
    </sheetView>
  </sheetViews>
  <sheetFormatPr defaultColWidth="8.88671875" defaultRowHeight="13.2" x14ac:dyDescent="0.25"/>
  <cols>
    <col min="1" max="16384" width="8.88671875" style="488"/>
  </cols>
  <sheetData>
    <row r="1" spans="1:13" ht="40.200000000000003" customHeight="1" thickBot="1" x14ac:dyDescent="0.3">
      <c r="A1" s="937" t="s">
        <v>515</v>
      </c>
      <c r="B1" s="938"/>
      <c r="C1" s="938"/>
      <c r="D1" s="938"/>
      <c r="E1" s="938"/>
      <c r="F1" s="938"/>
      <c r="G1" s="938"/>
      <c r="H1" s="938"/>
      <c r="I1" s="938"/>
      <c r="J1" s="938"/>
      <c r="K1" s="938"/>
      <c r="L1" s="938"/>
      <c r="M1" s="939"/>
    </row>
    <row r="3" spans="1:13" ht="13.2" customHeight="1" x14ac:dyDescent="0.25">
      <c r="B3" s="1504" t="s">
        <v>516</v>
      </c>
      <c r="C3" s="1504"/>
      <c r="D3" s="1504"/>
      <c r="E3" s="1504"/>
      <c r="F3" s="1504"/>
      <c r="G3" s="1504"/>
      <c r="H3" s="1504"/>
      <c r="I3" s="1504"/>
      <c r="J3" s="1504"/>
      <c r="K3" s="1504"/>
      <c r="L3" s="1504"/>
    </row>
    <row r="4" spans="1:13" ht="13.2" customHeight="1" x14ac:dyDescent="0.25">
      <c r="B4" s="1504"/>
      <c r="C4" s="1504"/>
      <c r="D4" s="1504"/>
      <c r="E4" s="1504"/>
      <c r="F4" s="1504"/>
      <c r="G4" s="1504"/>
      <c r="H4" s="1504"/>
      <c r="I4" s="1504"/>
      <c r="J4" s="1504"/>
      <c r="K4" s="1504"/>
      <c r="L4" s="1504"/>
    </row>
    <row r="5" spans="1:13" ht="13.2" customHeight="1" x14ac:dyDescent="0.25">
      <c r="B5" s="1505" t="s">
        <v>517</v>
      </c>
      <c r="C5" s="1505"/>
      <c r="D5" s="1505"/>
      <c r="E5" s="1505"/>
      <c r="F5" s="1505"/>
      <c r="G5" s="1505"/>
      <c r="H5" s="1505"/>
      <c r="I5" s="1505"/>
      <c r="J5" s="1505"/>
      <c r="K5" s="1505"/>
      <c r="L5" s="1505"/>
    </row>
    <row r="6" spans="1:13" ht="13.2" customHeight="1" x14ac:dyDescent="0.25">
      <c r="B6" s="1505"/>
      <c r="C6" s="1505"/>
      <c r="D6" s="1505"/>
      <c r="E6" s="1505"/>
      <c r="F6" s="1505"/>
      <c r="G6" s="1505"/>
      <c r="H6" s="1505"/>
      <c r="I6" s="1505"/>
      <c r="J6" s="1505"/>
      <c r="K6" s="1505"/>
      <c r="L6" s="1505"/>
    </row>
    <row r="7" spans="1:13" ht="13.2" customHeight="1" x14ac:dyDescent="0.25">
      <c r="B7" s="1505"/>
      <c r="C7" s="1505"/>
      <c r="D7" s="1505"/>
      <c r="E7" s="1505"/>
      <c r="F7" s="1505"/>
      <c r="G7" s="1505"/>
      <c r="H7" s="1505"/>
      <c r="I7" s="1505"/>
      <c r="J7" s="1505"/>
      <c r="K7" s="1505"/>
      <c r="L7" s="1505"/>
    </row>
    <row r="8" spans="1:13" ht="13.2" customHeight="1" x14ac:dyDescent="0.25"/>
    <row r="9" spans="1:13" ht="13.2" customHeight="1" x14ac:dyDescent="0.25"/>
  </sheetData>
  <mergeCells count="3">
    <mergeCell ref="A1:M1"/>
    <mergeCell ref="B3:L4"/>
    <mergeCell ref="B5:L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tabColor theme="1"/>
  </sheetPr>
  <dimension ref="A1:D18"/>
  <sheetViews>
    <sheetView showGridLines="0" workbookViewId="0">
      <selection activeCell="C6" sqref="C6"/>
    </sheetView>
  </sheetViews>
  <sheetFormatPr defaultColWidth="9.109375" defaultRowHeight="13.2" x14ac:dyDescent="0.25"/>
  <cols>
    <col min="1" max="2" width="14.5546875" style="2" customWidth="1"/>
    <col min="3" max="3" width="61.44140625" style="6" bestFit="1" customWidth="1"/>
    <col min="4" max="4" width="16.88671875" style="2" customWidth="1"/>
    <col min="5" max="16384" width="9.109375" style="6"/>
  </cols>
  <sheetData>
    <row r="1" spans="1:4" x14ac:dyDescent="0.25">
      <c r="A1" s="898" t="s">
        <v>135</v>
      </c>
      <c r="B1" s="898"/>
      <c r="C1" s="898"/>
      <c r="D1" s="898"/>
    </row>
    <row r="2" spans="1:4" x14ac:dyDescent="0.25">
      <c r="A2" s="898"/>
      <c r="B2" s="898"/>
      <c r="C2" s="898"/>
      <c r="D2" s="898"/>
    </row>
    <row r="3" spans="1:4" ht="21.75" customHeight="1" x14ac:dyDescent="0.25">
      <c r="A3" s="899"/>
      <c r="B3" s="899"/>
      <c r="C3" s="899"/>
      <c r="D3" s="899"/>
    </row>
    <row r="4" spans="1:4" s="35" customFormat="1" ht="25.5" customHeight="1" x14ac:dyDescent="0.25">
      <c r="A4" s="40" t="s">
        <v>136</v>
      </c>
      <c r="B4" s="40" t="s">
        <v>137</v>
      </c>
      <c r="C4" s="41" t="s">
        <v>138</v>
      </c>
      <c r="D4" s="40" t="s">
        <v>139</v>
      </c>
    </row>
    <row r="5" spans="1:4" x14ac:dyDescent="0.25">
      <c r="A5" s="56" t="s">
        <v>140</v>
      </c>
      <c r="B5" s="36">
        <v>41683</v>
      </c>
      <c r="C5" s="37" t="s">
        <v>141</v>
      </c>
      <c r="D5" s="38" t="s">
        <v>142</v>
      </c>
    </row>
    <row r="6" spans="1:4" ht="26.1" customHeight="1" x14ac:dyDescent="0.25">
      <c r="A6" s="57" t="s">
        <v>143</v>
      </c>
      <c r="B6" s="36">
        <v>41690</v>
      </c>
      <c r="C6" s="39" t="s">
        <v>144</v>
      </c>
      <c r="D6" s="38" t="s">
        <v>142</v>
      </c>
    </row>
    <row r="7" spans="1:4" ht="26.1" customHeight="1" x14ac:dyDescent="0.25">
      <c r="A7" s="57" t="s">
        <v>145</v>
      </c>
      <c r="B7" s="36">
        <v>41694</v>
      </c>
      <c r="C7" s="39" t="s">
        <v>146</v>
      </c>
      <c r="D7" s="38" t="s">
        <v>142</v>
      </c>
    </row>
    <row r="8" spans="1:4" ht="26.1" customHeight="1" x14ac:dyDescent="0.25">
      <c r="A8" s="57" t="s">
        <v>147</v>
      </c>
      <c r="B8" s="36">
        <v>43040</v>
      </c>
      <c r="C8" s="39" t="s">
        <v>148</v>
      </c>
      <c r="D8" s="38"/>
    </row>
    <row r="9" spans="1:4" ht="80.400000000000006" customHeight="1" x14ac:dyDescent="0.25">
      <c r="A9" s="57" t="s">
        <v>149</v>
      </c>
      <c r="B9" s="36">
        <v>43608</v>
      </c>
      <c r="C9" s="39" t="s">
        <v>150</v>
      </c>
      <c r="D9" s="38" t="s">
        <v>151</v>
      </c>
    </row>
    <row r="10" spans="1:4" x14ac:dyDescent="0.25">
      <c r="A10" s="57" t="s">
        <v>152</v>
      </c>
      <c r="B10" s="36">
        <v>43766</v>
      </c>
      <c r="C10" s="37" t="s">
        <v>153</v>
      </c>
      <c r="D10" s="38" t="s">
        <v>151</v>
      </c>
    </row>
    <row r="11" spans="1:4" ht="66" x14ac:dyDescent="0.25">
      <c r="A11" s="57" t="s">
        <v>154</v>
      </c>
      <c r="B11" s="36">
        <v>43902</v>
      </c>
      <c r="C11" s="39" t="s">
        <v>155</v>
      </c>
      <c r="D11" s="38" t="s">
        <v>156</v>
      </c>
    </row>
    <row r="12" spans="1:4" x14ac:dyDescent="0.25">
      <c r="A12" s="57"/>
      <c r="B12" s="36"/>
      <c r="C12" s="37"/>
      <c r="D12" s="38"/>
    </row>
    <row r="13" spans="1:4" x14ac:dyDescent="0.25">
      <c r="A13" s="57"/>
      <c r="B13" s="36"/>
      <c r="C13" s="37"/>
      <c r="D13" s="38"/>
    </row>
    <row r="14" spans="1:4" x14ac:dyDescent="0.25">
      <c r="A14" s="57"/>
      <c r="B14" s="36"/>
      <c r="C14" s="37"/>
      <c r="D14" s="38"/>
    </row>
    <row r="15" spans="1:4" x14ac:dyDescent="0.25">
      <c r="A15" s="57"/>
      <c r="B15" s="38"/>
      <c r="C15" s="37"/>
      <c r="D15" s="38"/>
    </row>
    <row r="17" spans="1:4" x14ac:dyDescent="0.25">
      <c r="A17" s="2" t="s">
        <v>157</v>
      </c>
      <c r="C17" s="900"/>
      <c r="D17" s="900"/>
    </row>
    <row r="18" spans="1:4" x14ac:dyDescent="0.25">
      <c r="C18" s="900"/>
      <c r="D18" s="900"/>
    </row>
  </sheetData>
  <mergeCells count="2">
    <mergeCell ref="A1:D3"/>
    <mergeCell ref="C17:D18"/>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theme="1" tint="0.34998626667073579"/>
  </sheetPr>
  <dimension ref="A1:AE40"/>
  <sheetViews>
    <sheetView showGridLines="0" workbookViewId="0">
      <selection activeCell="Z10" sqref="Z10"/>
    </sheetView>
  </sheetViews>
  <sheetFormatPr defaultColWidth="9.109375" defaultRowHeight="13.2" x14ac:dyDescent="0.25"/>
  <cols>
    <col min="1" max="1" width="5.88671875" style="4" customWidth="1"/>
    <col min="2" max="6" width="3.6640625" style="4" customWidth="1"/>
    <col min="7" max="7" width="7" style="4" customWidth="1"/>
    <col min="8" max="9" width="7.5546875" style="4" customWidth="1"/>
    <col min="10" max="10" width="8.33203125" style="4" customWidth="1"/>
    <col min="11" max="22" width="4.6640625" style="4" customWidth="1"/>
    <col min="23" max="23" width="7.6640625" style="4" customWidth="1"/>
    <col min="24" max="24" width="10.44140625" style="4" customWidth="1"/>
    <col min="25" max="16384" width="9.109375" style="4"/>
  </cols>
  <sheetData>
    <row r="1" spans="1:31" ht="31.5" customHeight="1" thickBot="1" x14ac:dyDescent="0.3">
      <c r="A1" s="1557" t="s">
        <v>518</v>
      </c>
      <c r="B1" s="1558"/>
      <c r="C1" s="1558"/>
      <c r="D1" s="1558"/>
      <c r="E1" s="1558"/>
      <c r="F1" s="1558"/>
      <c r="G1" s="1558"/>
      <c r="H1" s="1558"/>
      <c r="I1" s="1558"/>
      <c r="J1" s="1558"/>
      <c r="K1" s="1558"/>
      <c r="L1" s="1558"/>
      <c r="M1" s="1558"/>
      <c r="N1" s="1558"/>
      <c r="O1" s="1558"/>
      <c r="P1" s="1558"/>
      <c r="Q1" s="1558"/>
      <c r="R1" s="1558"/>
      <c r="S1" s="1558"/>
      <c r="T1" s="1558"/>
      <c r="U1" s="1558"/>
      <c r="V1" s="1558"/>
      <c r="W1" s="1558"/>
      <c r="X1" s="1559"/>
    </row>
    <row r="2" spans="1:31" ht="13.8" thickBot="1" x14ac:dyDescent="0.3">
      <c r="A2" s="1549" t="s">
        <v>519</v>
      </c>
      <c r="B2" s="1550"/>
      <c r="C2" s="1553">
        <f>'Title Page'!D5</f>
        <v>0</v>
      </c>
      <c r="D2" s="1553"/>
      <c r="E2" s="1553"/>
      <c r="F2" s="1553"/>
      <c r="G2" s="1553"/>
      <c r="H2" s="1553"/>
      <c r="I2" s="1553"/>
      <c r="J2" s="1553"/>
      <c r="K2" s="1555" t="s">
        <v>520</v>
      </c>
      <c r="L2" s="1555"/>
      <c r="M2" s="1553">
        <f>'Title Page'!D6</f>
        <v>0</v>
      </c>
      <c r="N2" s="1553"/>
      <c r="O2" s="1553"/>
      <c r="P2" s="1553"/>
      <c r="Q2" s="1553"/>
      <c r="R2" s="1553"/>
      <c r="S2" s="1555" t="s">
        <v>521</v>
      </c>
      <c r="T2" s="1560"/>
      <c r="U2" s="1560"/>
      <c r="V2" s="1562">
        <f>'Title Page'!D9</f>
        <v>0</v>
      </c>
      <c r="W2" s="1562"/>
      <c r="X2" s="1563"/>
    </row>
    <row r="3" spans="1:31" ht="13.8" thickBot="1" x14ac:dyDescent="0.3">
      <c r="A3" s="1551"/>
      <c r="B3" s="1552"/>
      <c r="C3" s="1554"/>
      <c r="D3" s="1554"/>
      <c r="E3" s="1554"/>
      <c r="F3" s="1554"/>
      <c r="G3" s="1554"/>
      <c r="H3" s="1554"/>
      <c r="I3" s="1554"/>
      <c r="J3" s="1554"/>
      <c r="K3" s="1556"/>
      <c r="L3" s="1556"/>
      <c r="M3" s="1554"/>
      <c r="N3" s="1554"/>
      <c r="O3" s="1554"/>
      <c r="P3" s="1554"/>
      <c r="Q3" s="1554"/>
      <c r="R3" s="1554"/>
      <c r="S3" s="1561"/>
      <c r="T3" s="1561"/>
      <c r="U3" s="1561"/>
      <c r="V3" s="1554"/>
      <c r="W3" s="1554"/>
      <c r="X3" s="1564"/>
    </row>
    <row r="4" spans="1:31" ht="13.8" thickBot="1" x14ac:dyDescent="0.3">
      <c r="A4" s="1571" t="s">
        <v>522</v>
      </c>
      <c r="B4" s="1572"/>
      <c r="C4" s="1574">
        <f>'Title Page'!D4</f>
        <v>0</v>
      </c>
      <c r="D4" s="1574"/>
      <c r="E4" s="1574"/>
      <c r="F4" s="1574"/>
      <c r="G4" s="1574"/>
      <c r="H4" s="1574"/>
      <c r="I4" s="1574"/>
      <c r="J4" s="1574"/>
      <c r="K4" s="1568" t="s">
        <v>523</v>
      </c>
      <c r="L4" s="1575"/>
      <c r="M4" s="1574">
        <f>'Title Page'!D10</f>
        <v>0</v>
      </c>
      <c r="N4" s="1574"/>
      <c r="O4" s="1574"/>
      <c r="P4" s="1578" t="s">
        <v>524</v>
      </c>
      <c r="Q4" s="1579"/>
      <c r="R4" s="1577">
        <f>'Title Page'!D7</f>
        <v>0</v>
      </c>
      <c r="S4" s="1577"/>
      <c r="T4" s="1577"/>
      <c r="U4" s="1568" t="s">
        <v>525</v>
      </c>
      <c r="V4" s="1575"/>
      <c r="W4" s="1587">
        <f>'Title Page'!D8</f>
        <v>0</v>
      </c>
      <c r="X4" s="1588"/>
    </row>
    <row r="5" spans="1:31" ht="13.8" thickBot="1" x14ac:dyDescent="0.3">
      <c r="A5" s="1573"/>
      <c r="B5" s="1572"/>
      <c r="C5" s="1554"/>
      <c r="D5" s="1554"/>
      <c r="E5" s="1554"/>
      <c r="F5" s="1554"/>
      <c r="G5" s="1554"/>
      <c r="H5" s="1554"/>
      <c r="I5" s="1554"/>
      <c r="J5" s="1554"/>
      <c r="K5" s="1576"/>
      <c r="L5" s="1576"/>
      <c r="M5" s="1554"/>
      <c r="N5" s="1554"/>
      <c r="O5" s="1554"/>
      <c r="P5" s="1576"/>
      <c r="Q5" s="1576"/>
      <c r="R5" s="1566"/>
      <c r="S5" s="1566"/>
      <c r="T5" s="1566"/>
      <c r="U5" s="1576"/>
      <c r="V5" s="1576"/>
      <c r="W5" s="1589"/>
      <c r="X5" s="1590"/>
    </row>
    <row r="6" spans="1:31" x14ac:dyDescent="0.25">
      <c r="A6" s="1567" t="s">
        <v>200</v>
      </c>
      <c r="B6" s="1568"/>
      <c r="C6" s="1565">
        <f>'Title Page'!D18</f>
        <v>0</v>
      </c>
      <c r="D6" s="1565"/>
      <c r="E6" s="1565"/>
      <c r="F6" s="1565"/>
      <c r="G6" s="1565"/>
      <c r="H6" s="1565"/>
      <c r="I6" s="1565"/>
      <c r="J6" s="1568" t="s">
        <v>526</v>
      </c>
      <c r="K6" s="1568"/>
      <c r="L6" s="1568"/>
      <c r="M6" s="1569" t="s">
        <v>527</v>
      </c>
      <c r="N6" s="1569"/>
      <c r="O6" s="1569"/>
      <c r="P6" s="1569"/>
      <c r="Q6" s="1569"/>
      <c r="R6" s="1569"/>
      <c r="S6" s="1569"/>
      <c r="T6" s="1569"/>
      <c r="U6" s="1568" t="s">
        <v>468</v>
      </c>
      <c r="V6" s="1568"/>
      <c r="W6" s="1565">
        <f>'Title Page'!D19</f>
        <v>0</v>
      </c>
      <c r="X6" s="1580"/>
    </row>
    <row r="7" spans="1:31" ht="13.8" thickBot="1" x14ac:dyDescent="0.3">
      <c r="A7" s="1338"/>
      <c r="B7" s="1339"/>
      <c r="C7" s="1566"/>
      <c r="D7" s="1566"/>
      <c r="E7" s="1566"/>
      <c r="F7" s="1566"/>
      <c r="G7" s="1566"/>
      <c r="H7" s="1566"/>
      <c r="I7" s="1566"/>
      <c r="J7" s="1339"/>
      <c r="K7" s="1339"/>
      <c r="L7" s="1339"/>
      <c r="M7" s="1570"/>
      <c r="N7" s="1570"/>
      <c r="O7" s="1570"/>
      <c r="P7" s="1570"/>
      <c r="Q7" s="1570"/>
      <c r="R7" s="1570"/>
      <c r="S7" s="1570"/>
      <c r="T7" s="1570"/>
      <c r="U7" s="1339"/>
      <c r="V7" s="1339"/>
      <c r="W7" s="1566"/>
      <c r="X7" s="1581"/>
    </row>
    <row r="8" spans="1:31" x14ac:dyDescent="0.25">
      <c r="A8" s="1567" t="s">
        <v>528</v>
      </c>
      <c r="B8" s="1568"/>
      <c r="C8" s="1568"/>
      <c r="D8" s="5"/>
      <c r="E8" s="1591" t="s">
        <v>529</v>
      </c>
      <c r="F8" s="1591"/>
      <c r="G8" s="1591"/>
      <c r="H8" s="1591"/>
      <c r="I8" s="5"/>
      <c r="J8" s="1592" t="s">
        <v>530</v>
      </c>
      <c r="K8" s="1592"/>
      <c r="L8" s="1592"/>
      <c r="M8" s="1592"/>
      <c r="N8" s="1592"/>
      <c r="O8" s="5"/>
      <c r="P8" s="1591" t="s">
        <v>531</v>
      </c>
      <c r="Q8" s="1591"/>
      <c r="R8" s="1591"/>
      <c r="S8" s="1591"/>
      <c r="T8" s="1591"/>
      <c r="U8" s="1582" t="s">
        <v>532</v>
      </c>
      <c r="V8" s="1582"/>
      <c r="W8" s="1583"/>
      <c r="X8" s="1584"/>
    </row>
    <row r="9" spans="1:31" ht="13.8" thickBot="1" x14ac:dyDescent="0.3">
      <c r="A9" s="1567"/>
      <c r="B9" s="1568"/>
      <c r="C9" s="1568"/>
      <c r="E9" s="1592" t="s">
        <v>533</v>
      </c>
      <c r="F9" s="1592"/>
      <c r="G9" s="1592"/>
      <c r="H9" s="1592"/>
      <c r="J9" s="1592" t="s">
        <v>534</v>
      </c>
      <c r="K9" s="1592"/>
      <c r="L9" s="1592"/>
      <c r="M9" s="1592"/>
      <c r="N9" s="1592"/>
      <c r="P9" s="1592" t="s">
        <v>535</v>
      </c>
      <c r="Q9" s="1592"/>
      <c r="R9" s="1592"/>
      <c r="S9" s="1592"/>
      <c r="T9" s="1592"/>
      <c r="U9" s="321"/>
      <c r="V9" s="321"/>
      <c r="W9" s="1585"/>
      <c r="X9" s="1586"/>
    </row>
    <row r="10" spans="1:31" ht="18" customHeight="1" thickBot="1" x14ac:dyDescent="0.3">
      <c r="A10" s="1517" t="s">
        <v>536</v>
      </c>
      <c r="B10" s="1518"/>
      <c r="C10" s="1518"/>
      <c r="D10" s="1518"/>
      <c r="E10" s="1518"/>
      <c r="F10" s="1518"/>
      <c r="G10" s="1518"/>
      <c r="H10" s="1518"/>
      <c r="I10" s="1518"/>
      <c r="J10" s="1518"/>
      <c r="K10" s="1518"/>
      <c r="L10" s="1518"/>
      <c r="M10" s="1518"/>
      <c r="N10" s="1518"/>
      <c r="O10" s="1518"/>
      <c r="P10" s="1518"/>
      <c r="Q10" s="1518"/>
      <c r="R10" s="1518"/>
      <c r="S10" s="1518"/>
      <c r="T10" s="1518"/>
      <c r="U10" s="1518"/>
      <c r="V10" s="1518"/>
      <c r="W10" s="1518"/>
      <c r="X10" s="1519"/>
    </row>
    <row r="11" spans="1:31" x14ac:dyDescent="0.25">
      <c r="A11" s="1597" t="s">
        <v>537</v>
      </c>
      <c r="B11" s="1598"/>
      <c r="C11" s="1598"/>
      <c r="D11" s="1598"/>
      <c r="E11" s="1598"/>
      <c r="F11" s="1598"/>
      <c r="G11" s="1598"/>
      <c r="H11" s="1598"/>
      <c r="I11" s="1598"/>
      <c r="J11" s="1598"/>
      <c r="K11" s="1598"/>
      <c r="L11" s="1598"/>
      <c r="M11" s="1598"/>
      <c r="N11" s="1598"/>
      <c r="O11" s="1598"/>
      <c r="P11" s="1598"/>
      <c r="Q11" s="1599"/>
      <c r="R11" s="1593" t="s">
        <v>538</v>
      </c>
      <c r="S11" s="1594"/>
      <c r="T11" s="1594"/>
      <c r="U11" s="1595"/>
      <c r="V11" s="1603" t="s">
        <v>539</v>
      </c>
      <c r="W11" s="1604"/>
      <c r="X11" s="1605"/>
    </row>
    <row r="12" spans="1:31" x14ac:dyDescent="0.25">
      <c r="A12" s="1600"/>
      <c r="B12" s="1601"/>
      <c r="C12" s="1601"/>
      <c r="D12" s="1601"/>
      <c r="E12" s="1601"/>
      <c r="F12" s="1601"/>
      <c r="G12" s="1601"/>
      <c r="H12" s="1601"/>
      <c r="I12" s="1601"/>
      <c r="J12" s="1601"/>
      <c r="K12" s="1601"/>
      <c r="L12" s="1601"/>
      <c r="M12" s="1601"/>
      <c r="N12" s="1601"/>
      <c r="O12" s="1601"/>
      <c r="P12" s="1601"/>
      <c r="Q12" s="1602"/>
      <c r="R12" s="1596"/>
      <c r="S12" s="1594"/>
      <c r="T12" s="1594"/>
      <c r="U12" s="1595"/>
      <c r="V12" s="1603"/>
      <c r="W12" s="1604"/>
      <c r="X12" s="1605"/>
    </row>
    <row r="13" spans="1:31" x14ac:dyDescent="0.25">
      <c r="A13" s="1507"/>
      <c r="B13" s="1508"/>
      <c r="C13" s="1508"/>
      <c r="D13" s="1508"/>
      <c r="E13" s="1508"/>
      <c r="F13" s="1508"/>
      <c r="G13" s="1508"/>
      <c r="H13" s="1509"/>
      <c r="I13" s="1510"/>
      <c r="J13" s="1508"/>
      <c r="K13" s="1508"/>
      <c r="L13" s="1508"/>
      <c r="M13" s="1508"/>
      <c r="N13" s="1508"/>
      <c r="O13" s="1508"/>
      <c r="P13" s="1508"/>
      <c r="Q13" s="1511"/>
      <c r="R13" s="1596"/>
      <c r="S13" s="1594"/>
      <c r="T13" s="1594"/>
      <c r="U13" s="1595"/>
      <c r="V13" s="1603"/>
      <c r="W13" s="1604"/>
      <c r="X13" s="1605"/>
    </row>
    <row r="14" spans="1:31" x14ac:dyDescent="0.25">
      <c r="A14" s="1507"/>
      <c r="B14" s="1508"/>
      <c r="C14" s="1508"/>
      <c r="D14" s="1508"/>
      <c r="E14" s="1508"/>
      <c r="F14" s="1508"/>
      <c r="G14" s="1508"/>
      <c r="H14" s="1509"/>
      <c r="I14" s="1510"/>
      <c r="J14" s="1508"/>
      <c r="K14" s="1508"/>
      <c r="L14" s="1508"/>
      <c r="M14" s="1508"/>
      <c r="N14" s="1508"/>
      <c r="O14" s="1508"/>
      <c r="P14" s="1508"/>
      <c r="Q14" s="1511"/>
      <c r="R14" s="1606" t="s">
        <v>540</v>
      </c>
      <c r="S14" s="1607"/>
      <c r="T14" s="1607"/>
      <c r="U14" s="1608"/>
      <c r="V14" s="1621"/>
      <c r="W14" s="1622"/>
      <c r="X14" s="1623"/>
      <c r="AC14" s="17"/>
      <c r="AD14" s="42"/>
      <c r="AE14" s="42"/>
    </row>
    <row r="15" spans="1:31" x14ac:dyDescent="0.25">
      <c r="A15" s="1507"/>
      <c r="B15" s="1508"/>
      <c r="C15" s="1508"/>
      <c r="D15" s="1508"/>
      <c r="E15" s="1508"/>
      <c r="F15" s="1508"/>
      <c r="G15" s="1508"/>
      <c r="H15" s="1509"/>
      <c r="I15" s="1510"/>
      <c r="J15" s="1508"/>
      <c r="K15" s="1508"/>
      <c r="L15" s="1508"/>
      <c r="M15" s="1508"/>
      <c r="N15" s="1508"/>
      <c r="O15" s="1508"/>
      <c r="P15" s="1508"/>
      <c r="Q15" s="1511"/>
      <c r="R15" s="1609"/>
      <c r="S15" s="1610"/>
      <c r="T15" s="1610"/>
      <c r="U15" s="1611"/>
      <c r="V15" s="1624"/>
      <c r="W15" s="1625"/>
      <c r="X15" s="1626"/>
      <c r="AC15" s="17"/>
      <c r="AD15" s="42"/>
      <c r="AE15" s="42"/>
    </row>
    <row r="16" spans="1:31" x14ac:dyDescent="0.25">
      <c r="A16" s="1507"/>
      <c r="B16" s="1508"/>
      <c r="C16" s="1508"/>
      <c r="D16" s="1508"/>
      <c r="E16" s="1508"/>
      <c r="F16" s="1508"/>
      <c r="G16" s="1508"/>
      <c r="H16" s="1509"/>
      <c r="I16" s="1510"/>
      <c r="J16" s="1508"/>
      <c r="K16" s="1508"/>
      <c r="L16" s="1508"/>
      <c r="M16" s="1508"/>
      <c r="N16" s="1508"/>
      <c r="O16" s="1508"/>
      <c r="P16" s="1508"/>
      <c r="Q16" s="1511"/>
      <c r="R16" s="1612" t="s">
        <v>541</v>
      </c>
      <c r="S16" s="1613"/>
      <c r="T16" s="1613"/>
      <c r="U16" s="1614"/>
      <c r="V16" s="1515"/>
      <c r="W16" s="1513"/>
      <c r="X16" s="1516"/>
      <c r="AC16" s="17"/>
      <c r="AD16" s="42"/>
      <c r="AE16" s="42"/>
    </row>
    <row r="17" spans="1:31" x14ac:dyDescent="0.25">
      <c r="A17" s="1507"/>
      <c r="B17" s="1508"/>
      <c r="C17" s="1508"/>
      <c r="D17" s="1508"/>
      <c r="E17" s="1508"/>
      <c r="F17" s="1508"/>
      <c r="G17" s="1508"/>
      <c r="H17" s="1509"/>
      <c r="I17" s="1510"/>
      <c r="J17" s="1508"/>
      <c r="K17" s="1508"/>
      <c r="L17" s="1508"/>
      <c r="M17" s="1508"/>
      <c r="N17" s="1508"/>
      <c r="O17" s="1508"/>
      <c r="P17" s="1508"/>
      <c r="Q17" s="1511"/>
      <c r="R17" s="1615"/>
      <c r="S17" s="1616"/>
      <c r="T17" s="1616"/>
      <c r="U17" s="1617"/>
      <c r="V17" s="1624"/>
      <c r="W17" s="1625"/>
      <c r="X17" s="1626"/>
      <c r="AB17" s="1248"/>
      <c r="AC17" s="1248"/>
      <c r="AD17" s="1248"/>
      <c r="AE17" s="1248"/>
    </row>
    <row r="18" spans="1:31" x14ac:dyDescent="0.25">
      <c r="A18" s="1507"/>
      <c r="B18" s="1508"/>
      <c r="C18" s="1508"/>
      <c r="D18" s="1508"/>
      <c r="E18" s="1508"/>
      <c r="F18" s="1508"/>
      <c r="G18" s="1508"/>
      <c r="H18" s="1509"/>
      <c r="I18" s="1510"/>
      <c r="J18" s="1508"/>
      <c r="K18" s="1508"/>
      <c r="L18" s="1508"/>
      <c r="M18" s="1508"/>
      <c r="N18" s="1508"/>
      <c r="O18" s="1508"/>
      <c r="P18" s="1508"/>
      <c r="Q18" s="1511"/>
      <c r="R18" s="1612" t="s">
        <v>542</v>
      </c>
      <c r="S18" s="1613"/>
      <c r="T18" s="1613"/>
      <c r="U18" s="1614"/>
      <c r="V18" s="1515"/>
      <c r="W18" s="1513"/>
      <c r="X18" s="1516"/>
      <c r="AB18" s="1248"/>
      <c r="AC18" s="1248"/>
      <c r="AD18" s="1248"/>
      <c r="AE18" s="1248"/>
    </row>
    <row r="19" spans="1:31" ht="13.8" thickBot="1" x14ac:dyDescent="0.3">
      <c r="A19" s="1512"/>
      <c r="B19" s="1513"/>
      <c r="C19" s="1513"/>
      <c r="D19" s="1513"/>
      <c r="E19" s="1513"/>
      <c r="F19" s="1513"/>
      <c r="G19" s="1513"/>
      <c r="H19" s="1514"/>
      <c r="I19" s="1515"/>
      <c r="J19" s="1513"/>
      <c r="K19" s="1513"/>
      <c r="L19" s="1513"/>
      <c r="M19" s="1513"/>
      <c r="N19" s="1513"/>
      <c r="O19" s="1513"/>
      <c r="P19" s="1513"/>
      <c r="Q19" s="1516"/>
      <c r="R19" s="1618"/>
      <c r="S19" s="1619"/>
      <c r="T19" s="1619"/>
      <c r="U19" s="1620"/>
      <c r="V19" s="1621"/>
      <c r="W19" s="1622"/>
      <c r="X19" s="1623"/>
    </row>
    <row r="20" spans="1:31" ht="18" customHeight="1" thickBot="1" x14ac:dyDescent="0.3">
      <c r="A20" s="1517" t="s">
        <v>543</v>
      </c>
      <c r="B20" s="1518"/>
      <c r="C20" s="1518"/>
      <c r="D20" s="1518"/>
      <c r="E20" s="1518"/>
      <c r="F20" s="1518"/>
      <c r="G20" s="1518"/>
      <c r="H20" s="1518"/>
      <c r="I20" s="1518"/>
      <c r="J20" s="1518"/>
      <c r="K20" s="1518"/>
      <c r="L20" s="1518"/>
      <c r="M20" s="1518"/>
      <c r="N20" s="1518"/>
      <c r="O20" s="1518"/>
      <c r="P20" s="1518"/>
      <c r="Q20" s="1518"/>
      <c r="R20" s="1518"/>
      <c r="S20" s="1518"/>
      <c r="T20" s="1518"/>
      <c r="U20" s="1518"/>
      <c r="V20" s="1518"/>
      <c r="W20" s="1518"/>
      <c r="X20" s="1519"/>
    </row>
    <row r="21" spans="1:31" x14ac:dyDescent="0.25">
      <c r="A21" s="1520" t="s">
        <v>544</v>
      </c>
      <c r="B21" s="1523" t="s">
        <v>545</v>
      </c>
      <c r="C21" s="1524"/>
      <c r="D21" s="1524"/>
      <c r="E21" s="1524"/>
      <c r="F21" s="1525"/>
      <c r="G21" s="1532" t="s">
        <v>546</v>
      </c>
      <c r="H21" s="1532" t="s">
        <v>547</v>
      </c>
      <c r="I21" s="1532" t="s">
        <v>548</v>
      </c>
      <c r="J21" s="1631" t="s">
        <v>549</v>
      </c>
      <c r="K21" s="1634" t="s">
        <v>550</v>
      </c>
      <c r="L21" s="1524"/>
      <c r="M21" s="1524"/>
      <c r="N21" s="1525"/>
      <c r="O21" s="1523" t="s">
        <v>551</v>
      </c>
      <c r="P21" s="1525"/>
      <c r="Q21" s="1523" t="s">
        <v>552</v>
      </c>
      <c r="R21" s="1525"/>
      <c r="S21" s="1523" t="s">
        <v>553</v>
      </c>
      <c r="T21" s="1525"/>
      <c r="U21" s="1540" t="s">
        <v>554</v>
      </c>
      <c r="V21" s="1541"/>
      <c r="W21" s="1546" t="s">
        <v>555</v>
      </c>
      <c r="X21" s="1546" t="s">
        <v>556</v>
      </c>
    </row>
    <row r="22" spans="1:31" x14ac:dyDescent="0.25">
      <c r="A22" s="1521"/>
      <c r="B22" s="1526"/>
      <c r="C22" s="1527"/>
      <c r="D22" s="1527"/>
      <c r="E22" s="1527"/>
      <c r="F22" s="1528"/>
      <c r="G22" s="1533"/>
      <c r="H22" s="1535"/>
      <c r="I22" s="1535"/>
      <c r="J22" s="1632"/>
      <c r="K22" s="1635"/>
      <c r="L22" s="1527"/>
      <c r="M22" s="1527"/>
      <c r="N22" s="1528"/>
      <c r="O22" s="1526"/>
      <c r="P22" s="1528"/>
      <c r="Q22" s="1526"/>
      <c r="R22" s="1528"/>
      <c r="S22" s="1526"/>
      <c r="T22" s="1528"/>
      <c r="U22" s="1542"/>
      <c r="V22" s="1543"/>
      <c r="W22" s="1547"/>
      <c r="X22" s="1547"/>
    </row>
    <row r="23" spans="1:31" x14ac:dyDescent="0.25">
      <c r="A23" s="1522"/>
      <c r="B23" s="1529"/>
      <c r="C23" s="1530"/>
      <c r="D23" s="1530"/>
      <c r="E23" s="1530"/>
      <c r="F23" s="1531"/>
      <c r="G23" s="1534"/>
      <c r="H23" s="1536"/>
      <c r="I23" s="1536"/>
      <c r="J23" s="1633"/>
      <c r="K23" s="1636"/>
      <c r="L23" s="1530"/>
      <c r="M23" s="1530"/>
      <c r="N23" s="1531"/>
      <c r="O23" s="1529"/>
      <c r="P23" s="1531"/>
      <c r="Q23" s="1529"/>
      <c r="R23" s="1531"/>
      <c r="S23" s="1529"/>
      <c r="T23" s="1531"/>
      <c r="U23" s="1544"/>
      <c r="V23" s="1545"/>
      <c r="W23" s="1548"/>
      <c r="X23" s="1548"/>
    </row>
    <row r="24" spans="1:31" x14ac:dyDescent="0.25">
      <c r="A24" s="326"/>
      <c r="B24" s="322" t="s">
        <v>557</v>
      </c>
      <c r="C24" s="322" t="s">
        <v>558</v>
      </c>
      <c r="D24" s="322" t="s">
        <v>559</v>
      </c>
      <c r="E24" s="322" t="s">
        <v>560</v>
      </c>
      <c r="F24" s="322" t="s">
        <v>561</v>
      </c>
      <c r="G24" s="3"/>
      <c r="H24" s="3"/>
      <c r="I24" s="3"/>
      <c r="J24" s="3"/>
      <c r="K24" s="323" t="s">
        <v>562</v>
      </c>
      <c r="L24" s="324" t="s">
        <v>563</v>
      </c>
      <c r="M24" s="324" t="s">
        <v>564</v>
      </c>
      <c r="N24" s="324" t="s">
        <v>565</v>
      </c>
      <c r="O24" s="324" t="s">
        <v>566</v>
      </c>
      <c r="P24" s="324" t="s">
        <v>567</v>
      </c>
      <c r="Q24" s="324" t="s">
        <v>568</v>
      </c>
      <c r="R24" s="324" t="s">
        <v>569</v>
      </c>
      <c r="S24" s="324" t="s">
        <v>570</v>
      </c>
      <c r="T24" s="324" t="s">
        <v>571</v>
      </c>
      <c r="U24" s="324" t="s">
        <v>570</v>
      </c>
      <c r="V24" s="325" t="s">
        <v>571</v>
      </c>
      <c r="W24" s="3"/>
      <c r="X24" s="331"/>
    </row>
    <row r="25" spans="1:31" x14ac:dyDescent="0.25">
      <c r="A25" s="326"/>
      <c r="B25" s="3"/>
      <c r="C25" s="3"/>
      <c r="D25" s="3"/>
      <c r="E25" s="3"/>
      <c r="F25" s="3"/>
      <c r="G25" s="3"/>
      <c r="H25" s="3"/>
      <c r="I25" s="3"/>
      <c r="J25" s="3"/>
      <c r="K25" s="326"/>
      <c r="L25" s="3"/>
      <c r="M25" s="3"/>
      <c r="N25" s="3"/>
      <c r="O25" s="3"/>
      <c r="P25" s="3"/>
      <c r="Q25" s="3"/>
      <c r="R25" s="3"/>
      <c r="S25" s="3"/>
      <c r="T25" s="3"/>
      <c r="U25" s="3"/>
      <c r="V25" s="327"/>
      <c r="W25" s="3"/>
      <c r="X25" s="331"/>
    </row>
    <row r="26" spans="1:31" x14ac:dyDescent="0.25">
      <c r="A26" s="326"/>
      <c r="B26" s="3"/>
      <c r="C26" s="3"/>
      <c r="D26" s="3"/>
      <c r="E26" s="3"/>
      <c r="F26" s="3"/>
      <c r="G26" s="3"/>
      <c r="H26" s="3"/>
      <c r="I26" s="3"/>
      <c r="J26" s="3"/>
      <c r="K26" s="326"/>
      <c r="L26" s="3"/>
      <c r="M26" s="840"/>
      <c r="N26" s="3"/>
      <c r="O26" s="3"/>
      <c r="P26" s="3"/>
      <c r="Q26" s="3"/>
      <c r="R26" s="3"/>
      <c r="S26" s="3"/>
      <c r="T26" s="3"/>
      <c r="U26" s="3"/>
      <c r="V26" s="327"/>
      <c r="W26" s="3"/>
      <c r="X26" s="331"/>
    </row>
    <row r="27" spans="1:31" x14ac:dyDescent="0.25">
      <c r="A27" s="326"/>
      <c r="B27" s="3"/>
      <c r="C27" s="3"/>
      <c r="D27" s="3"/>
      <c r="E27" s="3"/>
      <c r="F27" s="3"/>
      <c r="G27" s="3"/>
      <c r="H27" s="3"/>
      <c r="I27" s="3"/>
      <c r="J27" s="3"/>
      <c r="K27" s="326"/>
      <c r="L27" s="3"/>
      <c r="M27" s="3"/>
      <c r="N27" s="3"/>
      <c r="O27" s="3"/>
      <c r="P27" s="3"/>
      <c r="Q27" s="3"/>
      <c r="R27" s="3"/>
      <c r="S27" s="3"/>
      <c r="T27" s="3"/>
      <c r="U27" s="3"/>
      <c r="V27" s="327"/>
      <c r="W27" s="3"/>
      <c r="X27" s="331"/>
    </row>
    <row r="28" spans="1:31" x14ac:dyDescent="0.25">
      <c r="A28" s="326"/>
      <c r="B28" s="3"/>
      <c r="C28" s="3"/>
      <c r="D28" s="3"/>
      <c r="E28" s="3"/>
      <c r="F28" s="3"/>
      <c r="G28" s="3"/>
      <c r="H28" s="3"/>
      <c r="I28" s="3"/>
      <c r="J28" s="3"/>
      <c r="K28" s="326"/>
      <c r="L28" s="3"/>
      <c r="M28" s="3"/>
      <c r="N28" s="3"/>
      <c r="O28" s="3"/>
      <c r="P28" s="3"/>
      <c r="Q28" s="3"/>
      <c r="R28" s="3"/>
      <c r="S28" s="3"/>
      <c r="T28" s="3"/>
      <c r="U28" s="3"/>
      <c r="V28" s="327"/>
      <c r="W28" s="3"/>
      <c r="X28" s="331"/>
    </row>
    <row r="29" spans="1:31" x14ac:dyDescent="0.25">
      <c r="A29" s="326"/>
      <c r="B29" s="3"/>
      <c r="C29" s="3"/>
      <c r="D29" s="3"/>
      <c r="E29" s="3"/>
      <c r="F29" s="3"/>
      <c r="G29" s="3"/>
      <c r="H29" s="3"/>
      <c r="I29" s="3"/>
      <c r="J29" s="3"/>
      <c r="K29" s="326"/>
      <c r="L29" s="3"/>
      <c r="M29" s="3"/>
      <c r="N29" s="3"/>
      <c r="O29" s="3"/>
      <c r="P29" s="3"/>
      <c r="Q29" s="3"/>
      <c r="R29" s="3"/>
      <c r="S29" s="3"/>
      <c r="T29" s="3"/>
      <c r="U29" s="3"/>
      <c r="V29" s="327"/>
      <c r="W29" s="3"/>
      <c r="X29" s="331"/>
    </row>
    <row r="30" spans="1:31" x14ac:dyDescent="0.25">
      <c r="A30" s="326"/>
      <c r="B30" s="3"/>
      <c r="C30" s="3"/>
      <c r="D30" s="3"/>
      <c r="E30" s="3"/>
      <c r="F30" s="3"/>
      <c r="G30" s="3"/>
      <c r="H30" s="3"/>
      <c r="I30" s="3"/>
      <c r="J30" s="3"/>
      <c r="K30" s="326"/>
      <c r="L30" s="3"/>
      <c r="M30" s="3"/>
      <c r="N30" s="3"/>
      <c r="O30" s="3"/>
      <c r="P30" s="3"/>
      <c r="Q30" s="3"/>
      <c r="R30" s="3"/>
      <c r="S30" s="3"/>
      <c r="T30" s="3"/>
      <c r="U30" s="3"/>
      <c r="V30" s="327"/>
      <c r="W30" s="3"/>
      <c r="X30" s="331"/>
    </row>
    <row r="31" spans="1:31" ht="13.8" thickBot="1" x14ac:dyDescent="0.3">
      <c r="A31" s="326"/>
      <c r="B31" s="3"/>
      <c r="C31" s="3"/>
      <c r="D31" s="3"/>
      <c r="E31" s="3"/>
      <c r="F31" s="3"/>
      <c r="G31" s="3"/>
      <c r="H31" s="3"/>
      <c r="I31" s="3"/>
      <c r="J31" s="3"/>
      <c r="K31" s="328"/>
      <c r="L31" s="329"/>
      <c r="M31" s="329"/>
      <c r="N31" s="329"/>
      <c r="O31" s="329"/>
      <c r="P31" s="329"/>
      <c r="Q31" s="329"/>
      <c r="R31" s="329"/>
      <c r="S31" s="329"/>
      <c r="T31" s="329"/>
      <c r="U31" s="329"/>
      <c r="V31" s="330"/>
      <c r="W31" s="3"/>
      <c r="X31" s="332"/>
    </row>
    <row r="32" spans="1:31" x14ac:dyDescent="0.25">
      <c r="A32" s="1627" t="s">
        <v>572</v>
      </c>
      <c r="B32" s="1628"/>
      <c r="C32" s="1629"/>
      <c r="D32" s="1629"/>
      <c r="E32" s="1629"/>
      <c r="F32" s="1629"/>
      <c r="G32" s="1629"/>
      <c r="H32" s="1629"/>
      <c r="I32" s="1629"/>
      <c r="J32" s="1629"/>
      <c r="K32" s="1629"/>
      <c r="L32" s="1629"/>
      <c r="M32" s="1629"/>
      <c r="N32" s="1629"/>
      <c r="O32" s="1629"/>
      <c r="P32" s="1629"/>
      <c r="Q32" s="1629"/>
      <c r="R32" s="1629"/>
      <c r="S32" s="1629"/>
      <c r="T32" s="1629"/>
      <c r="U32" s="1629"/>
      <c r="V32" s="1629"/>
      <c r="W32" s="1629"/>
      <c r="X32" s="1630"/>
    </row>
    <row r="33" spans="1:24" x14ac:dyDescent="0.25">
      <c r="A33" s="1537"/>
      <c r="B33" s="1538"/>
      <c r="C33" s="1538"/>
      <c r="D33" s="1538"/>
      <c r="E33" s="1538"/>
      <c r="F33" s="1538"/>
      <c r="G33" s="1538"/>
      <c r="H33" s="1538"/>
      <c r="I33" s="1538"/>
      <c r="J33" s="1538"/>
      <c r="K33" s="1538"/>
      <c r="L33" s="1538"/>
      <c r="M33" s="1538"/>
      <c r="N33" s="1538"/>
      <c r="O33" s="1538"/>
      <c r="P33" s="1538"/>
      <c r="Q33" s="1538"/>
      <c r="R33" s="1538"/>
      <c r="S33" s="1538"/>
      <c r="T33" s="1538"/>
      <c r="U33" s="1538"/>
      <c r="V33" s="1538"/>
      <c r="W33" s="1538"/>
      <c r="X33" s="1539"/>
    </row>
    <row r="34" spans="1:24" x14ac:dyDescent="0.25">
      <c r="A34" s="1537"/>
      <c r="B34" s="1538"/>
      <c r="C34" s="1538"/>
      <c r="D34" s="1538"/>
      <c r="E34" s="1538"/>
      <c r="F34" s="1538"/>
      <c r="G34" s="1538"/>
      <c r="H34" s="1538"/>
      <c r="I34" s="1538"/>
      <c r="J34" s="1538"/>
      <c r="K34" s="1538"/>
      <c r="L34" s="1538"/>
      <c r="M34" s="1538"/>
      <c r="N34" s="1538"/>
      <c r="O34" s="1538"/>
      <c r="P34" s="1538"/>
      <c r="Q34" s="1538"/>
      <c r="R34" s="1538"/>
      <c r="S34" s="1538"/>
      <c r="T34" s="1538"/>
      <c r="U34" s="1538"/>
      <c r="V34" s="1538"/>
      <c r="W34" s="1538"/>
      <c r="X34" s="1539"/>
    </row>
    <row r="35" spans="1:24" ht="13.8" thickBot="1" x14ac:dyDescent="0.3">
      <c r="A35" s="1637"/>
      <c r="B35" s="1638"/>
      <c r="C35" s="1638"/>
      <c r="D35" s="1638"/>
      <c r="E35" s="1638"/>
      <c r="F35" s="1638"/>
      <c r="G35" s="1638"/>
      <c r="H35" s="1638"/>
      <c r="I35" s="1638"/>
      <c r="J35" s="1638"/>
      <c r="K35" s="1638"/>
      <c r="L35" s="1638"/>
      <c r="M35" s="1638"/>
      <c r="N35" s="1638"/>
      <c r="O35" s="1638"/>
      <c r="P35" s="1638"/>
      <c r="Q35" s="1638"/>
      <c r="R35" s="1638"/>
      <c r="S35" s="1638"/>
      <c r="T35" s="1638"/>
      <c r="U35" s="1638"/>
      <c r="V35" s="1638"/>
      <c r="W35" s="1638"/>
      <c r="X35" s="1639"/>
    </row>
    <row r="36" spans="1:24" ht="17.100000000000001" customHeight="1" x14ac:dyDescent="0.25">
      <c r="A36" s="1640" t="s">
        <v>573</v>
      </c>
      <c r="B36" s="1578"/>
      <c r="C36" s="1578"/>
      <c r="D36" s="1643"/>
      <c r="E36" s="1643"/>
      <c r="F36" s="1643"/>
      <c r="G36" s="1644"/>
      <c r="H36" s="1648" t="s">
        <v>574</v>
      </c>
      <c r="I36" s="1649"/>
      <c r="J36" s="1648" t="s">
        <v>575</v>
      </c>
      <c r="K36" s="1650"/>
      <c r="L36" s="1651"/>
      <c r="M36" s="1336" t="s">
        <v>576</v>
      </c>
      <c r="N36" s="1337"/>
      <c r="O36" s="1337"/>
      <c r="P36" s="1337"/>
      <c r="Q36" s="1337"/>
      <c r="R36" s="1653"/>
      <c r="S36" s="1653"/>
      <c r="T36" s="1653"/>
      <c r="U36" s="1653"/>
      <c r="V36" s="1654"/>
      <c r="W36" s="1657" t="s">
        <v>575</v>
      </c>
      <c r="X36" s="1658"/>
    </row>
    <row r="37" spans="1:24" ht="17.100000000000001" customHeight="1" thickBot="1" x14ac:dyDescent="0.3">
      <c r="A37" s="1641"/>
      <c r="B37" s="1642"/>
      <c r="C37" s="1642"/>
      <c r="D37" s="1645"/>
      <c r="E37" s="1645"/>
      <c r="F37" s="1645"/>
      <c r="G37" s="1646"/>
      <c r="H37" s="1647"/>
      <c r="I37" s="1646"/>
      <c r="J37" s="1647"/>
      <c r="K37" s="1645"/>
      <c r="L37" s="1652"/>
      <c r="M37" s="1641"/>
      <c r="N37" s="1642"/>
      <c r="O37" s="1642"/>
      <c r="P37" s="1642"/>
      <c r="Q37" s="1642"/>
      <c r="R37" s="1655"/>
      <c r="S37" s="1655"/>
      <c r="T37" s="1655"/>
      <c r="U37" s="1655"/>
      <c r="V37" s="1656"/>
      <c r="W37" s="1647"/>
      <c r="X37" s="1652"/>
    </row>
    <row r="39" spans="1:24" x14ac:dyDescent="0.25">
      <c r="A39" s="46"/>
      <c r="C39" s="1506"/>
      <c r="D39" s="1506"/>
      <c r="E39" s="1506"/>
    </row>
    <row r="40" spans="1:24" x14ac:dyDescent="0.25">
      <c r="A40" s="48"/>
      <c r="C40" s="1506"/>
      <c r="D40" s="1506"/>
      <c r="E40" s="1506"/>
    </row>
  </sheetData>
  <sheetProtection selectLockedCells="1"/>
  <mergeCells count="89">
    <mergeCell ref="A33:X33"/>
    <mergeCell ref="A35:X35"/>
    <mergeCell ref="A36:C37"/>
    <mergeCell ref="D36:G37"/>
    <mergeCell ref="H37:I37"/>
    <mergeCell ref="H36:I36"/>
    <mergeCell ref="J36:L36"/>
    <mergeCell ref="J37:L37"/>
    <mergeCell ref="M36:Q37"/>
    <mergeCell ref="R36:V37"/>
    <mergeCell ref="W36:X36"/>
    <mergeCell ref="W37:X37"/>
    <mergeCell ref="X21:X23"/>
    <mergeCell ref="A32:B32"/>
    <mergeCell ref="C32:X32"/>
    <mergeCell ref="I21:I23"/>
    <mergeCell ref="J21:J23"/>
    <mergeCell ref="K21:N23"/>
    <mergeCell ref="O21:P23"/>
    <mergeCell ref="Q21:R23"/>
    <mergeCell ref="R14:U15"/>
    <mergeCell ref="R16:U17"/>
    <mergeCell ref="AB17:AE17"/>
    <mergeCell ref="AB18:AE18"/>
    <mergeCell ref="R18:U19"/>
    <mergeCell ref="V14:X14"/>
    <mergeCell ref="V15:X15"/>
    <mergeCell ref="V16:X16"/>
    <mergeCell ref="V17:X17"/>
    <mergeCell ref="V18:X18"/>
    <mergeCell ref="V19:X19"/>
    <mergeCell ref="A14:H14"/>
    <mergeCell ref="I14:Q14"/>
    <mergeCell ref="A15:H15"/>
    <mergeCell ref="I15:Q15"/>
    <mergeCell ref="A16:H16"/>
    <mergeCell ref="I16:Q16"/>
    <mergeCell ref="P8:T8"/>
    <mergeCell ref="P9:T9"/>
    <mergeCell ref="R11:U13"/>
    <mergeCell ref="A11:Q12"/>
    <mergeCell ref="A10:X10"/>
    <mergeCell ref="V11:X13"/>
    <mergeCell ref="A13:H13"/>
    <mergeCell ref="I13:Q13"/>
    <mergeCell ref="A8:C9"/>
    <mergeCell ref="E8:H8"/>
    <mergeCell ref="E9:H9"/>
    <mergeCell ref="J8:N8"/>
    <mergeCell ref="J9:N9"/>
    <mergeCell ref="W6:X7"/>
    <mergeCell ref="U6:V7"/>
    <mergeCell ref="U8:V8"/>
    <mergeCell ref="W8:X9"/>
    <mergeCell ref="U4:V5"/>
    <mergeCell ref="W4:X5"/>
    <mergeCell ref="C6:I7"/>
    <mergeCell ref="A6:B7"/>
    <mergeCell ref="J6:L7"/>
    <mergeCell ref="M6:T7"/>
    <mergeCell ref="A4:B5"/>
    <mergeCell ref="C4:J5"/>
    <mergeCell ref="K4:L5"/>
    <mergeCell ref="M4:O5"/>
    <mergeCell ref="R4:T5"/>
    <mergeCell ref="P4:Q5"/>
    <mergeCell ref="A2:B3"/>
    <mergeCell ref="M2:R3"/>
    <mergeCell ref="K2:L3"/>
    <mergeCell ref="A1:X1"/>
    <mergeCell ref="S2:U3"/>
    <mergeCell ref="V2:X3"/>
    <mergeCell ref="C2:J3"/>
    <mergeCell ref="C39:E40"/>
    <mergeCell ref="A17:H17"/>
    <mergeCell ref="I17:Q17"/>
    <mergeCell ref="A18:H18"/>
    <mergeCell ref="I18:Q18"/>
    <mergeCell ref="A19:H19"/>
    <mergeCell ref="I19:Q19"/>
    <mergeCell ref="A20:X20"/>
    <mergeCell ref="A21:A23"/>
    <mergeCell ref="B21:F23"/>
    <mergeCell ref="G21:G23"/>
    <mergeCell ref="H21:H23"/>
    <mergeCell ref="A34:X34"/>
    <mergeCell ref="S21:T23"/>
    <mergeCell ref="U21:V23"/>
    <mergeCell ref="W21:W23"/>
  </mergeCells>
  <printOptions horizontalCentered="1"/>
  <pageMargins left="0.21" right="0.23" top="0.66" bottom="0.35" header="0.32" footer="0.19"/>
  <pageSetup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60513" r:id="rId4" name="Check Box 1">
              <controlPr locked="0" defaultSize="0" autoFill="0" autoLine="0" autoPict="0">
                <anchor moveWithCells="1">
                  <from>
                    <xdr:col>3</xdr:col>
                    <xdr:colOff>60960</xdr:colOff>
                    <xdr:row>6</xdr:row>
                    <xdr:rowOff>144780</xdr:rowOff>
                  </from>
                  <to>
                    <xdr:col>4</xdr:col>
                    <xdr:colOff>106680</xdr:colOff>
                    <xdr:row>8</xdr:row>
                    <xdr:rowOff>22860</xdr:rowOff>
                  </to>
                </anchor>
              </controlPr>
            </control>
          </mc:Choice>
        </mc:AlternateContent>
        <mc:AlternateContent xmlns:mc="http://schemas.openxmlformats.org/markup-compatibility/2006">
          <mc:Choice Requires="x14">
            <control shapeId="960514" r:id="rId5" name="Check Box 2">
              <controlPr locked="0" defaultSize="0" autoFill="0" autoLine="0" autoPict="0">
                <anchor moveWithCells="1">
                  <from>
                    <xdr:col>3</xdr:col>
                    <xdr:colOff>60960</xdr:colOff>
                    <xdr:row>7</xdr:row>
                    <xdr:rowOff>137160</xdr:rowOff>
                  </from>
                  <to>
                    <xdr:col>4</xdr:col>
                    <xdr:colOff>106680</xdr:colOff>
                    <xdr:row>9</xdr:row>
                    <xdr:rowOff>7620</xdr:rowOff>
                  </to>
                </anchor>
              </controlPr>
            </control>
          </mc:Choice>
        </mc:AlternateContent>
        <mc:AlternateContent xmlns:mc="http://schemas.openxmlformats.org/markup-compatibility/2006">
          <mc:Choice Requires="x14">
            <control shapeId="960515" r:id="rId6" name="Check Box 3">
              <controlPr locked="0" defaultSize="0" autoFill="0" autoLine="0" autoPict="0">
                <anchor moveWithCells="1">
                  <from>
                    <xdr:col>8</xdr:col>
                    <xdr:colOff>289560</xdr:colOff>
                    <xdr:row>7</xdr:row>
                    <xdr:rowOff>137160</xdr:rowOff>
                  </from>
                  <to>
                    <xdr:col>9</xdr:col>
                    <xdr:colOff>76200</xdr:colOff>
                    <xdr:row>9</xdr:row>
                    <xdr:rowOff>7620</xdr:rowOff>
                  </to>
                </anchor>
              </controlPr>
            </control>
          </mc:Choice>
        </mc:AlternateContent>
        <mc:AlternateContent xmlns:mc="http://schemas.openxmlformats.org/markup-compatibility/2006">
          <mc:Choice Requires="x14">
            <control shapeId="960516" r:id="rId7" name="Check Box 4">
              <controlPr locked="0" defaultSize="0" autoFill="0" autoLine="0" autoPict="0">
                <anchor moveWithCells="1">
                  <from>
                    <xdr:col>8</xdr:col>
                    <xdr:colOff>289560</xdr:colOff>
                    <xdr:row>6</xdr:row>
                    <xdr:rowOff>144780</xdr:rowOff>
                  </from>
                  <to>
                    <xdr:col>9</xdr:col>
                    <xdr:colOff>76200</xdr:colOff>
                    <xdr:row>8</xdr:row>
                    <xdr:rowOff>22860</xdr:rowOff>
                  </to>
                </anchor>
              </controlPr>
            </control>
          </mc:Choice>
        </mc:AlternateContent>
        <mc:AlternateContent xmlns:mc="http://schemas.openxmlformats.org/markup-compatibility/2006">
          <mc:Choice Requires="x14">
            <control shapeId="960517" r:id="rId8" name="Check Box 5">
              <controlPr locked="0" defaultSize="0" autoFill="0" autoLine="0" autoPict="0">
                <anchor moveWithCells="1">
                  <from>
                    <xdr:col>14</xdr:col>
                    <xdr:colOff>76200</xdr:colOff>
                    <xdr:row>6</xdr:row>
                    <xdr:rowOff>144780</xdr:rowOff>
                  </from>
                  <to>
                    <xdr:col>15</xdr:col>
                    <xdr:colOff>60960</xdr:colOff>
                    <xdr:row>8</xdr:row>
                    <xdr:rowOff>22860</xdr:rowOff>
                  </to>
                </anchor>
              </controlPr>
            </control>
          </mc:Choice>
        </mc:AlternateContent>
        <mc:AlternateContent xmlns:mc="http://schemas.openxmlformats.org/markup-compatibility/2006">
          <mc:Choice Requires="x14">
            <control shapeId="960518" r:id="rId9" name="Check Box 6">
              <controlPr locked="0" defaultSize="0" autoFill="0" autoLine="0" autoPict="0">
                <anchor moveWithCells="1">
                  <from>
                    <xdr:col>14</xdr:col>
                    <xdr:colOff>76200</xdr:colOff>
                    <xdr:row>7</xdr:row>
                    <xdr:rowOff>137160</xdr:rowOff>
                  </from>
                  <to>
                    <xdr:col>15</xdr:col>
                    <xdr:colOff>60960</xdr:colOff>
                    <xdr:row>9</xdr:row>
                    <xdr:rowOff>7620</xdr:rowOff>
                  </to>
                </anchor>
              </controlPr>
            </control>
          </mc:Choice>
        </mc:AlternateContent>
        <mc:AlternateContent xmlns:mc="http://schemas.openxmlformats.org/markup-compatibility/2006">
          <mc:Choice Requires="x14">
            <control shapeId="960519" r:id="rId10" name="Check Box 7">
              <controlPr locked="0" defaultSize="0" autoFill="0" autoLine="0" autoPict="0">
                <anchor moveWithCells="1">
                  <from>
                    <xdr:col>19</xdr:col>
                    <xdr:colOff>274320</xdr:colOff>
                    <xdr:row>6</xdr:row>
                    <xdr:rowOff>144780</xdr:rowOff>
                  </from>
                  <to>
                    <xdr:col>20</xdr:col>
                    <xdr:colOff>259080</xdr:colOff>
                    <xdr:row>8</xdr:row>
                    <xdr:rowOff>22860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B732C-BA17-461D-B879-EAB8402A1CD3}">
  <sheetPr codeName="Sheet45">
    <tabColor theme="1" tint="0.34998626667073579"/>
  </sheetPr>
  <dimension ref="A1:K45"/>
  <sheetViews>
    <sheetView workbookViewId="0">
      <selection sqref="A1:K1"/>
    </sheetView>
  </sheetViews>
  <sheetFormatPr defaultColWidth="8.88671875" defaultRowHeight="13.2" x14ac:dyDescent="0.25"/>
  <cols>
    <col min="1" max="6" width="8.88671875" style="488"/>
    <col min="7" max="7" width="35.6640625" style="488" customWidth="1"/>
    <col min="8" max="16384" width="8.88671875" style="488"/>
  </cols>
  <sheetData>
    <row r="1" spans="1:11" ht="40.200000000000003" customHeight="1" thickBot="1" x14ac:dyDescent="0.3">
      <c r="A1" s="937" t="s">
        <v>577</v>
      </c>
      <c r="B1" s="938"/>
      <c r="C1" s="938"/>
      <c r="D1" s="938"/>
      <c r="E1" s="938"/>
      <c r="F1" s="938"/>
      <c r="G1" s="938"/>
      <c r="H1" s="938"/>
      <c r="I1" s="938"/>
      <c r="J1" s="938"/>
      <c r="K1" s="939"/>
    </row>
    <row r="3" spans="1:11" ht="13.2" customHeight="1" x14ac:dyDescent="0.25">
      <c r="B3" s="1659" t="s">
        <v>578</v>
      </c>
      <c r="C3" s="1659"/>
      <c r="D3" s="1659"/>
      <c r="E3" s="1659"/>
      <c r="F3" s="1659"/>
      <c r="G3" s="1659"/>
      <c r="H3" s="1659"/>
      <c r="I3" s="1659"/>
      <c r="J3" s="1659"/>
    </row>
    <row r="4" spans="1:11" ht="13.2" customHeight="1" x14ac:dyDescent="0.25">
      <c r="B4" s="1659"/>
      <c r="C4" s="1659"/>
      <c r="D4" s="1659"/>
      <c r="E4" s="1659"/>
      <c r="F4" s="1659"/>
      <c r="G4" s="1659"/>
      <c r="H4" s="1659"/>
      <c r="I4" s="1659"/>
      <c r="J4" s="1659"/>
    </row>
    <row r="5" spans="1:11" ht="13.2" customHeight="1" x14ac:dyDescent="0.25"/>
    <row r="6" spans="1:11" ht="22.95" customHeight="1" x14ac:dyDescent="0.25">
      <c r="D6" s="538"/>
      <c r="E6" s="538"/>
      <c r="F6" s="593" t="s">
        <v>579</v>
      </c>
      <c r="G6" s="594"/>
    </row>
    <row r="7" spans="1:11" ht="22.95" customHeight="1" x14ac:dyDescent="0.25">
      <c r="D7" s="538"/>
      <c r="E7" s="538"/>
      <c r="F7" s="593" t="s">
        <v>580</v>
      </c>
      <c r="G7" s="595"/>
    </row>
    <row r="8" spans="1:11" ht="22.95" customHeight="1" x14ac:dyDescent="0.25">
      <c r="D8" s="538"/>
      <c r="E8" s="538"/>
      <c r="F8" s="593" t="s">
        <v>581</v>
      </c>
      <c r="G8" s="595"/>
    </row>
    <row r="9" spans="1:11" ht="22.95" customHeight="1" x14ac:dyDescent="0.25">
      <c r="D9" s="538"/>
      <c r="E9" s="538"/>
      <c r="F9" s="593" t="s">
        <v>582</v>
      </c>
      <c r="G9" s="595"/>
    </row>
    <row r="10" spans="1:11" ht="22.95" customHeight="1" x14ac:dyDescent="0.25">
      <c r="D10" s="538"/>
      <c r="E10" s="538"/>
      <c r="F10" s="593" t="s">
        <v>583</v>
      </c>
      <c r="G10" s="595"/>
    </row>
    <row r="11" spans="1:11" ht="22.95" customHeight="1" x14ac:dyDescent="0.25">
      <c r="D11" s="538"/>
      <c r="E11" s="538"/>
      <c r="F11" s="593" t="s">
        <v>584</v>
      </c>
      <c r="G11" s="595"/>
    </row>
    <row r="12" spans="1:11" ht="17.399999999999999" thickBot="1" x14ac:dyDescent="0.45">
      <c r="F12" s="552"/>
      <c r="G12" s="592"/>
    </row>
    <row r="13" spans="1:11" ht="14.4" thickBot="1" x14ac:dyDescent="0.3">
      <c r="B13" s="591" t="s">
        <v>585</v>
      </c>
    </row>
    <row r="14" spans="1:11" x14ac:dyDescent="0.25">
      <c r="B14" s="537"/>
      <c r="C14" s="485"/>
      <c r="D14" s="485"/>
      <c r="E14" s="485"/>
      <c r="F14" s="485"/>
      <c r="G14" s="485"/>
      <c r="H14" s="485"/>
      <c r="I14" s="485"/>
      <c r="J14" s="486"/>
    </row>
    <row r="15" spans="1:11" x14ac:dyDescent="0.25">
      <c r="B15" s="487"/>
      <c r="J15" s="483"/>
    </row>
    <row r="16" spans="1:11" x14ac:dyDescent="0.25">
      <c r="B16" s="487"/>
      <c r="J16" s="483"/>
    </row>
    <row r="17" spans="2:10" x14ac:dyDescent="0.25">
      <c r="B17" s="487"/>
      <c r="J17" s="483"/>
    </row>
    <row r="18" spans="2:10" x14ac:dyDescent="0.25">
      <c r="B18" s="487"/>
      <c r="J18" s="483"/>
    </row>
    <row r="19" spans="2:10" x14ac:dyDescent="0.25">
      <c r="B19" s="487"/>
      <c r="J19" s="483"/>
    </row>
    <row r="20" spans="2:10" x14ac:dyDescent="0.25">
      <c r="B20" s="487"/>
      <c r="J20" s="483"/>
    </row>
    <row r="21" spans="2:10" x14ac:dyDescent="0.25">
      <c r="B21" s="487"/>
      <c r="J21" s="483"/>
    </row>
    <row r="22" spans="2:10" x14ac:dyDescent="0.25">
      <c r="B22" s="487"/>
      <c r="J22" s="483"/>
    </row>
    <row r="23" spans="2:10" x14ac:dyDescent="0.25">
      <c r="B23" s="487"/>
      <c r="J23" s="483"/>
    </row>
    <row r="24" spans="2:10" x14ac:dyDescent="0.25">
      <c r="B24" s="487"/>
      <c r="J24" s="483"/>
    </row>
    <row r="25" spans="2:10" x14ac:dyDescent="0.25">
      <c r="B25" s="487"/>
      <c r="J25" s="483"/>
    </row>
    <row r="26" spans="2:10" x14ac:dyDescent="0.25">
      <c r="B26" s="487"/>
      <c r="J26" s="483"/>
    </row>
    <row r="27" spans="2:10" x14ac:dyDescent="0.25">
      <c r="B27" s="487"/>
      <c r="J27" s="483"/>
    </row>
    <row r="28" spans="2:10" x14ac:dyDescent="0.25">
      <c r="B28" s="487"/>
      <c r="J28" s="483"/>
    </row>
    <row r="29" spans="2:10" x14ac:dyDescent="0.25">
      <c r="B29" s="487"/>
      <c r="J29" s="483"/>
    </row>
    <row r="30" spans="2:10" x14ac:dyDescent="0.25">
      <c r="B30" s="487"/>
      <c r="J30" s="483"/>
    </row>
    <row r="31" spans="2:10" x14ac:dyDescent="0.25">
      <c r="B31" s="487"/>
      <c r="J31" s="483"/>
    </row>
    <row r="32" spans="2:10" x14ac:dyDescent="0.25">
      <c r="B32" s="487"/>
      <c r="J32" s="483"/>
    </row>
    <row r="33" spans="2:10" x14ac:dyDescent="0.25">
      <c r="B33" s="487"/>
      <c r="J33" s="483"/>
    </row>
    <row r="34" spans="2:10" x14ac:dyDescent="0.25">
      <c r="B34" s="487"/>
      <c r="J34" s="483"/>
    </row>
    <row r="35" spans="2:10" x14ac:dyDescent="0.25">
      <c r="B35" s="487"/>
      <c r="J35" s="483"/>
    </row>
    <row r="36" spans="2:10" x14ac:dyDescent="0.25">
      <c r="B36" s="487"/>
      <c r="J36" s="483"/>
    </row>
    <row r="37" spans="2:10" x14ac:dyDescent="0.25">
      <c r="B37" s="487"/>
      <c r="J37" s="483"/>
    </row>
    <row r="38" spans="2:10" x14ac:dyDescent="0.25">
      <c r="B38" s="487"/>
      <c r="J38" s="483"/>
    </row>
    <row r="39" spans="2:10" x14ac:dyDescent="0.25">
      <c r="B39" s="487"/>
      <c r="J39" s="483"/>
    </row>
    <row r="40" spans="2:10" x14ac:dyDescent="0.25">
      <c r="B40" s="487"/>
      <c r="J40" s="483"/>
    </row>
    <row r="41" spans="2:10" x14ac:dyDescent="0.25">
      <c r="B41" s="487"/>
      <c r="J41" s="483"/>
    </row>
    <row r="42" spans="2:10" x14ac:dyDescent="0.25">
      <c r="B42" s="487"/>
      <c r="J42" s="483"/>
    </row>
    <row r="43" spans="2:10" x14ac:dyDescent="0.25">
      <c r="B43" s="487"/>
      <c r="J43" s="483"/>
    </row>
    <row r="44" spans="2:10" x14ac:dyDescent="0.25">
      <c r="B44" s="487"/>
      <c r="J44" s="483"/>
    </row>
    <row r="45" spans="2:10" ht="13.8" thickBot="1" x14ac:dyDescent="0.3">
      <c r="B45" s="489"/>
      <c r="C45" s="490"/>
      <c r="D45" s="490"/>
      <c r="E45" s="490"/>
      <c r="F45" s="490"/>
      <c r="G45" s="490"/>
      <c r="H45" s="490"/>
      <c r="I45" s="490"/>
      <c r="J45" s="484"/>
    </row>
  </sheetData>
  <mergeCells count="2">
    <mergeCell ref="A1:K1"/>
    <mergeCell ref="B3:J4"/>
  </mergeCells>
  <conditionalFormatting sqref="F6:F11">
    <cfRule type="expression" dxfId="153" priority="3">
      <formula>F6&lt;&gt;""</formula>
    </cfRule>
  </conditionalFormatting>
  <conditionalFormatting sqref="G6:G11">
    <cfRule type="expression" dxfId="152" priority="4">
      <formula>AND(F6&lt;&gt;"",G6&lt;&gt;"")</formula>
    </cfRule>
  </conditionalFormatting>
  <conditionalFormatting sqref="G6:G11">
    <cfRule type="expression" dxfId="151" priority="5">
      <formula>AND(G6="",F6&lt;&gt;"")</formula>
    </cfRule>
  </conditionalFormatting>
  <conditionalFormatting sqref="G12">
    <cfRule type="expression" dxfId="150" priority="1">
      <formula>AND(F12&lt;&gt;"",G12&lt;&gt;"")</formula>
    </cfRule>
  </conditionalFormatting>
  <conditionalFormatting sqref="G12">
    <cfRule type="expression" dxfId="149" priority="2">
      <formula>AND(G12="",F12&lt;&gt;"")</formula>
    </cfRule>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62D6-6CD5-426B-AD5D-3D07DC361CB9}">
  <sheetPr codeName="Sheet2">
    <tabColor theme="1" tint="0.34998626667073579"/>
  </sheetPr>
  <dimension ref="A1:Q11"/>
  <sheetViews>
    <sheetView zoomScale="85" zoomScaleNormal="85" workbookViewId="0">
      <selection activeCell="M19" sqref="M19"/>
    </sheetView>
  </sheetViews>
  <sheetFormatPr defaultColWidth="8.88671875" defaultRowHeight="13.2" x14ac:dyDescent="0.25"/>
  <cols>
    <col min="1" max="2" width="8.88671875" style="69"/>
    <col min="3" max="3" width="29.44140625" style="69" bestFit="1" customWidth="1"/>
    <col min="4" max="4" width="47.88671875" style="69" customWidth="1"/>
    <col min="5" max="16384" width="8.88671875" style="69"/>
  </cols>
  <sheetData>
    <row r="1" spans="1:17" s="4" customFormat="1" ht="31.5" customHeight="1" thickBot="1" x14ac:dyDescent="0.3">
      <c r="A1" s="1557" t="s">
        <v>586</v>
      </c>
      <c r="B1" s="1558"/>
      <c r="C1" s="1558"/>
      <c r="D1" s="1558"/>
      <c r="E1" s="1558"/>
      <c r="F1" s="1558"/>
      <c r="G1" s="1558"/>
      <c r="H1" s="1558"/>
      <c r="I1" s="42"/>
      <c r="J1" s="42"/>
      <c r="K1" s="42"/>
      <c r="L1" s="42"/>
      <c r="M1" s="42"/>
      <c r="N1" s="42"/>
      <c r="O1" s="42"/>
      <c r="P1" s="42"/>
      <c r="Q1" s="42"/>
    </row>
    <row r="3" spans="1:17" ht="15" x14ac:dyDescent="0.25">
      <c r="A3" s="539" t="s">
        <v>587</v>
      </c>
    </row>
    <row r="5" spans="1:17" ht="15.6" x14ac:dyDescent="0.3">
      <c r="A5" s="540" t="s">
        <v>588</v>
      </c>
    </row>
    <row r="11" spans="1:17" x14ac:dyDescent="0.25">
      <c r="C11" s="541"/>
    </row>
  </sheetData>
  <mergeCells count="1">
    <mergeCell ref="A1:H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66B2E-7C4A-4923-99D7-0AB0F6A65E6D}">
  <sheetPr codeName="Sheet4">
    <tabColor theme="1" tint="0.34998626667073579"/>
  </sheetPr>
  <dimension ref="A1:Q15"/>
  <sheetViews>
    <sheetView zoomScale="85" zoomScaleNormal="85" workbookViewId="0">
      <selection activeCell="G33" sqref="G33"/>
    </sheetView>
  </sheetViews>
  <sheetFormatPr defaultColWidth="8.88671875" defaultRowHeight="13.2" x14ac:dyDescent="0.25"/>
  <cols>
    <col min="1" max="2" width="8.88671875" style="69"/>
    <col min="3" max="3" width="29.44140625" style="69" bestFit="1" customWidth="1"/>
    <col min="4" max="4" width="42.88671875" style="69" customWidth="1"/>
    <col min="5" max="16384" width="8.88671875" style="69"/>
  </cols>
  <sheetData>
    <row r="1" spans="1:17" s="4" customFormat="1" ht="31.5" customHeight="1" thickBot="1" x14ac:dyDescent="0.3">
      <c r="A1" s="1557" t="s">
        <v>589</v>
      </c>
      <c r="B1" s="1558"/>
      <c r="C1" s="1558"/>
      <c r="D1" s="1558"/>
      <c r="E1" s="1558"/>
      <c r="F1" s="1558"/>
      <c r="G1" s="1558"/>
      <c r="H1" s="1558"/>
      <c r="I1" s="42"/>
      <c r="J1" s="42"/>
      <c r="K1" s="42"/>
      <c r="L1" s="42"/>
      <c r="M1" s="42"/>
      <c r="N1" s="42"/>
      <c r="O1" s="42"/>
      <c r="P1" s="42"/>
      <c r="Q1" s="42"/>
    </row>
    <row r="3" spans="1:17" ht="15" x14ac:dyDescent="0.25">
      <c r="A3" s="539" t="s">
        <v>587</v>
      </c>
    </row>
    <row r="5" spans="1:17" ht="15.6" x14ac:dyDescent="0.3">
      <c r="A5" s="540" t="s">
        <v>590</v>
      </c>
    </row>
    <row r="6" spans="1:17" ht="22.95" customHeight="1" x14ac:dyDescent="0.25">
      <c r="A6" s="1660" t="s">
        <v>591</v>
      </c>
      <c r="B6" s="1660"/>
      <c r="C6" s="1660"/>
      <c r="D6" s="1660"/>
      <c r="E6" s="542"/>
      <c r="F6" s="542"/>
      <c r="G6" s="542"/>
      <c r="H6" s="542"/>
    </row>
    <row r="7" spans="1:17" ht="13.2" customHeight="1" x14ac:dyDescent="0.25">
      <c r="A7" s="1660"/>
      <c r="B7" s="1660"/>
      <c r="C7" s="1660"/>
      <c r="D7" s="1660"/>
      <c r="E7" s="542"/>
      <c r="F7" s="542"/>
      <c r="G7" s="542"/>
      <c r="H7" s="542"/>
    </row>
    <row r="15" spans="1:17" x14ac:dyDescent="0.25">
      <c r="C15" s="541"/>
    </row>
  </sheetData>
  <mergeCells count="2">
    <mergeCell ref="A1:H1"/>
    <mergeCell ref="A6:D7"/>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FACB3-C039-4660-A098-4CBDD8B0515A}">
  <sheetPr codeName="Sheet22">
    <tabColor theme="1" tint="0.34998626667073579"/>
  </sheetPr>
  <dimension ref="A1:O34"/>
  <sheetViews>
    <sheetView zoomScale="85" zoomScaleNormal="85" workbookViewId="0">
      <selection activeCell="E41" sqref="E41"/>
    </sheetView>
  </sheetViews>
  <sheetFormatPr defaultColWidth="8.88671875" defaultRowHeight="13.2" x14ac:dyDescent="0.25"/>
  <cols>
    <col min="1" max="1" width="36.109375" style="69" customWidth="1"/>
    <col min="2" max="3" width="20.6640625" style="69" customWidth="1"/>
    <col min="4" max="4" width="37.88671875" style="69" customWidth="1"/>
    <col min="5" max="6" width="20.6640625" style="69" customWidth="1"/>
    <col min="7" max="16384" width="8.88671875" style="69"/>
  </cols>
  <sheetData>
    <row r="1" spans="1:15" s="4" customFormat="1" ht="31.5" customHeight="1" thickBot="1" x14ac:dyDescent="0.3">
      <c r="A1" s="1557" t="s">
        <v>592</v>
      </c>
      <c r="B1" s="1558"/>
      <c r="C1" s="1558"/>
      <c r="D1" s="1558"/>
      <c r="E1" s="1558"/>
      <c r="F1" s="1559"/>
      <c r="G1" s="42"/>
      <c r="H1" s="42"/>
      <c r="I1" s="42"/>
      <c r="J1" s="42"/>
      <c r="K1" s="42"/>
      <c r="L1" s="42"/>
      <c r="M1" s="42"/>
      <c r="N1" s="42"/>
      <c r="O1" s="42"/>
    </row>
    <row r="2" spans="1:15" x14ac:dyDescent="0.25">
      <c r="A2" s="480"/>
      <c r="B2" s="70"/>
      <c r="C2" s="70"/>
      <c r="D2" s="70"/>
      <c r="E2" s="70"/>
      <c r="F2" s="532"/>
    </row>
    <row r="3" spans="1:15" ht="15" x14ac:dyDescent="0.25">
      <c r="A3" s="610" t="s">
        <v>587</v>
      </c>
      <c r="B3" s="70"/>
      <c r="C3" s="70"/>
      <c r="D3" s="70"/>
      <c r="E3" s="70"/>
      <c r="F3" s="532"/>
    </row>
    <row r="4" spans="1:15" ht="15" x14ac:dyDescent="0.25">
      <c r="A4" s="610"/>
      <c r="B4" s="70"/>
      <c r="C4" s="70"/>
      <c r="D4" s="70"/>
      <c r="E4" s="70"/>
      <c r="F4" s="532"/>
    </row>
    <row r="5" spans="1:15" ht="15.6" x14ac:dyDescent="0.3">
      <c r="A5" s="611" t="s">
        <v>593</v>
      </c>
      <c r="B5" s="70"/>
      <c r="C5" s="70"/>
      <c r="D5" s="70"/>
      <c r="E5" s="70"/>
      <c r="F5" s="532"/>
    </row>
    <row r="6" spans="1:15" x14ac:dyDescent="0.25">
      <c r="A6" s="480"/>
      <c r="B6" s="70"/>
      <c r="C6" s="70"/>
      <c r="D6" s="70"/>
      <c r="E6" s="70"/>
      <c r="F6" s="532"/>
    </row>
    <row r="7" spans="1:15" ht="13.8" thickBot="1" x14ac:dyDescent="0.3">
      <c r="A7" s="480"/>
      <c r="B7" s="70"/>
      <c r="C7" s="70"/>
      <c r="D7" s="70"/>
      <c r="E7" s="70"/>
      <c r="F7" s="532"/>
    </row>
    <row r="8" spans="1:15" ht="14.4" thickBot="1" x14ac:dyDescent="0.3">
      <c r="A8" s="578" t="s">
        <v>579</v>
      </c>
      <c r="B8" s="596"/>
      <c r="C8" s="597"/>
      <c r="D8" s="597"/>
      <c r="E8" s="70"/>
      <c r="F8" s="532"/>
    </row>
    <row r="9" spans="1:15" ht="13.8" thickBot="1" x14ac:dyDescent="0.3">
      <c r="A9" s="612"/>
      <c r="B9" s="70"/>
      <c r="C9" s="70"/>
      <c r="D9" s="70"/>
      <c r="E9" s="70"/>
      <c r="F9" s="532"/>
    </row>
    <row r="10" spans="1:15" ht="14.4" thickBot="1" x14ac:dyDescent="0.3">
      <c r="A10" s="578" t="s">
        <v>594</v>
      </c>
      <c r="B10" s="1661"/>
      <c r="C10" s="1661"/>
      <c r="D10" s="1661"/>
      <c r="E10" s="70"/>
      <c r="F10" s="532"/>
    </row>
    <row r="11" spans="1:15" x14ac:dyDescent="0.25">
      <c r="A11" s="612"/>
      <c r="B11" s="70"/>
      <c r="C11" s="70"/>
      <c r="D11" s="70"/>
      <c r="E11" s="70"/>
      <c r="F11" s="532"/>
    </row>
    <row r="12" spans="1:15" ht="15.6" x14ac:dyDescent="0.3">
      <c r="A12" s="613" t="s">
        <v>595</v>
      </c>
      <c r="B12" s="614"/>
      <c r="C12" s="614"/>
      <c r="D12" s="614"/>
      <c r="E12" s="614"/>
      <c r="F12" s="615"/>
    </row>
    <row r="13" spans="1:15" ht="13.8" thickBot="1" x14ac:dyDescent="0.3">
      <c r="A13" s="616"/>
      <c r="B13" s="70"/>
      <c r="C13" s="70"/>
      <c r="D13" s="70"/>
      <c r="E13" s="70"/>
      <c r="F13" s="532"/>
    </row>
    <row r="14" spans="1:15" ht="13.8" thickBot="1" x14ac:dyDescent="0.3">
      <c r="A14" s="607" t="s">
        <v>596</v>
      </c>
      <c r="B14" s="609" t="s">
        <v>597</v>
      </c>
      <c r="C14" s="609" t="s">
        <v>598</v>
      </c>
      <c r="D14" s="608" t="s">
        <v>599</v>
      </c>
      <c r="E14" s="70"/>
      <c r="F14" s="532"/>
    </row>
    <row r="15" spans="1:15" x14ac:dyDescent="0.25">
      <c r="A15" s="604" t="s">
        <v>600</v>
      </c>
      <c r="B15" s="605"/>
      <c r="C15" s="605"/>
      <c r="D15" s="606"/>
      <c r="E15" s="70"/>
      <c r="F15" s="532"/>
    </row>
    <row r="16" spans="1:15" x14ac:dyDescent="0.25">
      <c r="A16" s="599" t="s">
        <v>601</v>
      </c>
      <c r="B16" s="598"/>
      <c r="C16" s="598"/>
      <c r="D16" s="600"/>
      <c r="E16" s="70"/>
      <c r="F16" s="532"/>
    </row>
    <row r="17" spans="1:6" x14ac:dyDescent="0.25">
      <c r="A17" s="599" t="s">
        <v>602</v>
      </c>
      <c r="B17" s="598"/>
      <c r="C17" s="598"/>
      <c r="D17" s="600"/>
      <c r="E17" s="70"/>
      <c r="F17" s="532"/>
    </row>
    <row r="18" spans="1:6" x14ac:dyDescent="0.25">
      <c r="A18" s="599" t="s">
        <v>603</v>
      </c>
      <c r="B18" s="598"/>
      <c r="C18" s="598"/>
      <c r="D18" s="600"/>
      <c r="E18" s="70"/>
      <c r="F18" s="532"/>
    </row>
    <row r="19" spans="1:6" ht="13.8" thickBot="1" x14ac:dyDescent="0.3">
      <c r="A19" s="601" t="s">
        <v>603</v>
      </c>
      <c r="B19" s="602"/>
      <c r="C19" s="602"/>
      <c r="D19" s="603"/>
      <c r="E19" s="70"/>
      <c r="F19" s="532"/>
    </row>
    <row r="20" spans="1:6" x14ac:dyDescent="0.25">
      <c r="A20" s="616"/>
      <c r="B20" s="70"/>
      <c r="C20" s="70"/>
      <c r="D20" s="70"/>
      <c r="E20" s="70"/>
      <c r="F20" s="532"/>
    </row>
    <row r="21" spans="1:6" ht="13.8" thickBot="1" x14ac:dyDescent="0.3">
      <c r="A21" s="480"/>
      <c r="B21" s="70"/>
      <c r="C21" s="70"/>
      <c r="D21" s="70"/>
      <c r="E21" s="70"/>
      <c r="F21" s="532"/>
    </row>
    <row r="22" spans="1:6" ht="14.4" thickBot="1" x14ac:dyDescent="0.3">
      <c r="A22" s="578" t="s">
        <v>604</v>
      </c>
      <c r="B22" s="1661"/>
      <c r="C22" s="1661"/>
      <c r="D22" s="1661"/>
      <c r="E22" s="70"/>
      <c r="F22" s="532"/>
    </row>
    <row r="23" spans="1:6" ht="13.8" thickBot="1" x14ac:dyDescent="0.3">
      <c r="A23" s="612"/>
      <c r="B23" s="70"/>
      <c r="C23" s="70"/>
      <c r="D23" s="70"/>
      <c r="E23" s="70"/>
      <c r="F23" s="532"/>
    </row>
    <row r="24" spans="1:6" ht="14.4" thickBot="1" x14ac:dyDescent="0.3">
      <c r="A24" s="578" t="s">
        <v>605</v>
      </c>
      <c r="B24" s="1661"/>
      <c r="C24" s="1661"/>
      <c r="D24" s="1661"/>
      <c r="E24" s="70"/>
      <c r="F24" s="532"/>
    </row>
    <row r="25" spans="1:6" ht="13.8" thickBot="1" x14ac:dyDescent="0.3">
      <c r="A25" s="612"/>
      <c r="B25" s="70"/>
      <c r="C25" s="70"/>
      <c r="D25" s="70"/>
      <c r="E25" s="70"/>
      <c r="F25" s="532"/>
    </row>
    <row r="26" spans="1:6" ht="14.4" thickBot="1" x14ac:dyDescent="0.3">
      <c r="A26" s="578" t="s">
        <v>606</v>
      </c>
      <c r="B26" s="1661"/>
      <c r="C26" s="1661"/>
      <c r="D26" s="1661"/>
      <c r="E26" s="70"/>
      <c r="F26" s="532"/>
    </row>
    <row r="27" spans="1:6" x14ac:dyDescent="0.25">
      <c r="A27" s="480"/>
      <c r="B27" s="70"/>
      <c r="C27" s="70"/>
      <c r="D27" s="70"/>
      <c r="E27" s="70"/>
      <c r="F27" s="532"/>
    </row>
    <row r="28" spans="1:6" x14ac:dyDescent="0.25">
      <c r="A28" s="480"/>
      <c r="B28" s="70"/>
      <c r="C28" s="533"/>
      <c r="D28" s="70"/>
      <c r="E28" s="70"/>
      <c r="F28" s="532"/>
    </row>
    <row r="29" spans="1:6" x14ac:dyDescent="0.25">
      <c r="A29" s="480"/>
      <c r="B29" s="70"/>
      <c r="C29" s="70"/>
      <c r="D29" s="70"/>
      <c r="E29" s="70"/>
      <c r="F29" s="532"/>
    </row>
    <row r="30" spans="1:6" x14ac:dyDescent="0.25">
      <c r="A30" s="480"/>
      <c r="B30" s="70"/>
      <c r="C30" s="70"/>
      <c r="D30" s="70"/>
      <c r="E30" s="70"/>
      <c r="F30" s="532"/>
    </row>
    <row r="31" spans="1:6" x14ac:dyDescent="0.25">
      <c r="A31" s="480"/>
      <c r="B31" s="70"/>
      <c r="C31" s="70"/>
      <c r="D31" s="70"/>
      <c r="E31" s="70"/>
      <c r="F31" s="532"/>
    </row>
    <row r="32" spans="1:6" x14ac:dyDescent="0.25">
      <c r="A32" s="480"/>
      <c r="B32" s="70"/>
      <c r="C32" s="70"/>
      <c r="D32" s="70"/>
      <c r="E32" s="70"/>
      <c r="F32" s="532"/>
    </row>
    <row r="33" spans="1:6" x14ac:dyDescent="0.25">
      <c r="A33" s="480"/>
      <c r="B33" s="70"/>
      <c r="C33" s="70"/>
      <c r="D33" s="70"/>
      <c r="E33" s="70"/>
      <c r="F33" s="532"/>
    </row>
    <row r="34" spans="1:6" ht="13.8" thickBot="1" x14ac:dyDescent="0.3">
      <c r="A34" s="481"/>
      <c r="B34" s="482"/>
      <c r="C34" s="482"/>
      <c r="D34" s="482"/>
      <c r="E34" s="482"/>
      <c r="F34" s="534"/>
    </row>
  </sheetData>
  <mergeCells count="5">
    <mergeCell ref="A1:F1"/>
    <mergeCell ref="B26:D26"/>
    <mergeCell ref="B24:D24"/>
    <mergeCell ref="B22:D22"/>
    <mergeCell ref="B10:D10"/>
  </mergeCells>
  <conditionalFormatting sqref="A8">
    <cfRule type="expression" dxfId="148" priority="13">
      <formula>A8&lt;&gt;""</formula>
    </cfRule>
  </conditionalFormatting>
  <conditionalFormatting sqref="B8">
    <cfRule type="expression" dxfId="147" priority="14">
      <formula>AND(A8&lt;&gt;"",B8&lt;&gt;"")</formula>
    </cfRule>
  </conditionalFormatting>
  <conditionalFormatting sqref="B8">
    <cfRule type="expression" dxfId="146" priority="15">
      <formula>AND(B8="",A8&lt;&gt;"")</formula>
    </cfRule>
  </conditionalFormatting>
  <conditionalFormatting sqref="A10">
    <cfRule type="expression" dxfId="145" priority="10">
      <formula>A10&lt;&gt;""</formula>
    </cfRule>
  </conditionalFormatting>
  <conditionalFormatting sqref="B10">
    <cfRule type="expression" dxfId="144" priority="11">
      <formula>AND(A10&lt;&gt;"",B10&lt;&gt;"")</formula>
    </cfRule>
  </conditionalFormatting>
  <conditionalFormatting sqref="B10">
    <cfRule type="expression" dxfId="143" priority="12">
      <formula>AND(B10="",A10&lt;&gt;"")</formula>
    </cfRule>
  </conditionalFormatting>
  <conditionalFormatting sqref="A22">
    <cfRule type="expression" dxfId="142" priority="7">
      <formula>A22&lt;&gt;""</formula>
    </cfRule>
  </conditionalFormatting>
  <conditionalFormatting sqref="B22">
    <cfRule type="expression" dxfId="141" priority="8">
      <formula>AND(A22&lt;&gt;"",B22&lt;&gt;"")</formula>
    </cfRule>
  </conditionalFormatting>
  <conditionalFormatting sqref="B22">
    <cfRule type="expression" dxfId="140" priority="9">
      <formula>AND(B22="",A22&lt;&gt;"")</formula>
    </cfRule>
  </conditionalFormatting>
  <conditionalFormatting sqref="A24">
    <cfRule type="expression" dxfId="139" priority="4">
      <formula>A24&lt;&gt;""</formula>
    </cfRule>
  </conditionalFormatting>
  <conditionalFormatting sqref="B24">
    <cfRule type="expression" dxfId="138" priority="5">
      <formula>AND(A24&lt;&gt;"",B24&lt;&gt;"")</formula>
    </cfRule>
  </conditionalFormatting>
  <conditionalFormatting sqref="B24">
    <cfRule type="expression" dxfId="137" priority="6">
      <formula>AND(B24="",A24&lt;&gt;"")</formula>
    </cfRule>
  </conditionalFormatting>
  <conditionalFormatting sqref="A26">
    <cfRule type="expression" dxfId="136" priority="1">
      <formula>A26&lt;&gt;""</formula>
    </cfRule>
  </conditionalFormatting>
  <conditionalFormatting sqref="B26">
    <cfRule type="expression" dxfId="135" priority="2">
      <formula>AND(A26&lt;&gt;"",B26&lt;&gt;"")</formula>
    </cfRule>
  </conditionalFormatting>
  <conditionalFormatting sqref="B26">
    <cfRule type="expression" dxfId="134" priority="3">
      <formula>AND(B26="",A26&lt;&gt;"")</formula>
    </cfRule>
  </conditionalFormatting>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theme="1" tint="0.34998626667073579"/>
    <pageSetUpPr fitToPage="1"/>
  </sheetPr>
  <dimension ref="A1:Q36"/>
  <sheetViews>
    <sheetView showGridLines="0" zoomScaleNormal="100" workbookViewId="0">
      <selection activeCell="B11" sqref="B11:C11"/>
    </sheetView>
  </sheetViews>
  <sheetFormatPr defaultColWidth="9.109375" defaultRowHeight="14.4" x14ac:dyDescent="0.3"/>
  <cols>
    <col min="1" max="1" width="6.33203125" style="50" customWidth="1"/>
    <col min="2" max="2" width="8.88671875" style="50" customWidth="1"/>
    <col min="3" max="3" width="6.33203125" style="50" customWidth="1"/>
    <col min="4" max="4" width="16" style="50" customWidth="1"/>
    <col min="5" max="5" width="34.109375" style="50" customWidth="1"/>
    <col min="6" max="6" width="14.6640625" style="50" customWidth="1"/>
    <col min="7" max="7" width="10.6640625" style="50" customWidth="1"/>
    <col min="8" max="8" width="14.44140625" style="50" customWidth="1"/>
    <col min="9" max="9" width="5.6640625" style="50" customWidth="1"/>
    <col min="10" max="16384" width="9.109375" style="50"/>
  </cols>
  <sheetData>
    <row r="1" spans="1:17" s="488" customFormat="1" ht="40.200000000000003" customHeight="1" thickBot="1" x14ac:dyDescent="0.3">
      <c r="A1" s="937" t="s">
        <v>607</v>
      </c>
      <c r="B1" s="938"/>
      <c r="C1" s="938"/>
      <c r="D1" s="938"/>
      <c r="E1" s="938"/>
      <c r="F1" s="938"/>
      <c r="G1" s="938"/>
      <c r="H1" s="938"/>
      <c r="I1" s="939"/>
      <c r="J1" s="544"/>
      <c r="K1" s="544"/>
      <c r="L1" s="544"/>
      <c r="M1" s="544"/>
    </row>
    <row r="2" spans="1:17" ht="12" customHeight="1" x14ac:dyDescent="0.3">
      <c r="A2" s="543"/>
      <c r="B2" s="543"/>
      <c r="C2" s="543"/>
      <c r="D2" s="543"/>
      <c r="E2" s="543"/>
      <c r="F2" s="543"/>
      <c r="G2" s="543"/>
      <c r="H2" s="543"/>
      <c r="I2" s="543"/>
    </row>
    <row r="3" spans="1:17" ht="12" customHeight="1" x14ac:dyDescent="0.3">
      <c r="A3" s="543"/>
      <c r="B3" s="543"/>
      <c r="C3" s="543"/>
      <c r="D3" s="543"/>
      <c r="E3" s="543"/>
      <c r="F3" s="543"/>
      <c r="G3" s="543"/>
      <c r="H3" s="543"/>
      <c r="I3" s="543"/>
    </row>
    <row r="4" spans="1:17" ht="12" customHeight="1" x14ac:dyDescent="0.3">
      <c r="A4" s="543"/>
      <c r="B4" s="543"/>
      <c r="C4" s="543"/>
      <c r="D4" s="543"/>
      <c r="E4" s="543"/>
      <c r="F4" s="543"/>
      <c r="G4" s="543"/>
      <c r="H4" s="543"/>
      <c r="I4" s="543"/>
    </row>
    <row r="5" spans="1:17" ht="30" customHeight="1" x14ac:dyDescent="0.3">
      <c r="A5" s="460"/>
      <c r="B5" s="1672" t="s">
        <v>608</v>
      </c>
      <c r="C5" s="1672"/>
      <c r="D5" s="1672"/>
      <c r="E5" s="1672"/>
      <c r="F5" s="1672"/>
      <c r="G5" s="1672"/>
      <c r="H5" s="1672"/>
      <c r="I5" s="460"/>
    </row>
    <row r="6" spans="1:17" ht="30" customHeight="1" x14ac:dyDescent="0.3">
      <c r="A6" s="460"/>
      <c r="B6" s="1673" t="s">
        <v>609</v>
      </c>
      <c r="C6" s="1673"/>
      <c r="D6" s="1673"/>
      <c r="E6" s="1673"/>
      <c r="F6" s="1673"/>
      <c r="G6" s="1673"/>
      <c r="H6" s="1673"/>
      <c r="I6" s="460"/>
    </row>
    <row r="7" spans="1:17" ht="30" customHeight="1" x14ac:dyDescent="0.3">
      <c r="A7" s="460"/>
      <c r="B7" s="1673" t="s">
        <v>610</v>
      </c>
      <c r="C7" s="1673"/>
      <c r="D7" s="1673"/>
      <c r="E7" s="1673"/>
      <c r="F7" s="1673"/>
      <c r="G7" s="1673"/>
      <c r="H7" s="1673"/>
      <c r="I7" s="460"/>
    </row>
    <row r="8" spans="1:17" ht="30" customHeight="1" thickBot="1" x14ac:dyDescent="0.35">
      <c r="A8" s="460"/>
      <c r="B8" s="1673" t="s">
        <v>611</v>
      </c>
      <c r="C8" s="1673"/>
      <c r="D8" s="1673"/>
      <c r="E8" s="1673"/>
      <c r="F8" s="1673"/>
      <c r="G8" s="1673"/>
      <c r="H8" s="1673"/>
      <c r="I8" s="460"/>
    </row>
    <row r="9" spans="1:17" ht="20.100000000000001" customHeight="1" thickBot="1" x14ac:dyDescent="0.35">
      <c r="B9" s="1664" t="s">
        <v>612</v>
      </c>
      <c r="C9" s="1665"/>
      <c r="D9" s="1666">
        <f>'Title Page'!D4</f>
        <v>0</v>
      </c>
      <c r="E9" s="1667"/>
      <c r="F9" s="468" t="s">
        <v>613</v>
      </c>
      <c r="G9" s="1668"/>
      <c r="H9" s="1669"/>
      <c r="J9" s="54"/>
    </row>
    <row r="10" spans="1:17" ht="30" customHeight="1" x14ac:dyDescent="0.3">
      <c r="B10" s="1670" t="s">
        <v>305</v>
      </c>
      <c r="C10" s="1671"/>
      <c r="D10" s="465" t="s">
        <v>614</v>
      </c>
      <c r="E10" s="466" t="s">
        <v>615</v>
      </c>
      <c r="F10" s="466" t="s">
        <v>616</v>
      </c>
      <c r="G10" s="466" t="s">
        <v>617</v>
      </c>
      <c r="H10" s="467" t="s">
        <v>618</v>
      </c>
    </row>
    <row r="11" spans="1:17" ht="20.100000000000001" customHeight="1" x14ac:dyDescent="0.35">
      <c r="B11" s="1662"/>
      <c r="C11" s="1663"/>
      <c r="D11" s="841"/>
      <c r="E11" s="461"/>
      <c r="F11" s="841"/>
      <c r="G11" s="841"/>
      <c r="H11" s="462"/>
      <c r="J11" s="52"/>
      <c r="K11" s="53"/>
      <c r="L11" s="53"/>
      <c r="M11" s="51"/>
      <c r="N11" s="51"/>
      <c r="O11" s="51"/>
      <c r="P11" s="51"/>
      <c r="Q11" s="51"/>
    </row>
    <row r="12" spans="1:17" ht="20.100000000000001" customHeight="1" x14ac:dyDescent="0.35">
      <c r="B12" s="1662"/>
      <c r="C12" s="1663"/>
      <c r="D12" s="841"/>
      <c r="E12" s="461"/>
      <c r="F12" s="841"/>
      <c r="G12" s="841"/>
      <c r="H12" s="462"/>
      <c r="J12" s="52"/>
      <c r="K12" s="53"/>
      <c r="L12" s="53"/>
      <c r="M12" s="51"/>
      <c r="N12" s="51"/>
      <c r="O12" s="51"/>
      <c r="P12" s="51"/>
      <c r="Q12" s="51"/>
    </row>
    <row r="13" spans="1:17" ht="20.100000000000001" customHeight="1" x14ac:dyDescent="0.35">
      <c r="B13" s="1662"/>
      <c r="C13" s="1663"/>
      <c r="D13" s="841"/>
      <c r="E13" s="461"/>
      <c r="F13" s="841"/>
      <c r="G13" s="841"/>
      <c r="H13" s="462"/>
      <c r="J13" s="52"/>
      <c r="K13" s="53"/>
      <c r="L13" s="53"/>
      <c r="M13" s="51"/>
      <c r="N13" s="51"/>
      <c r="O13" s="51"/>
      <c r="P13" s="51"/>
      <c r="Q13" s="51"/>
    </row>
    <row r="14" spans="1:17" ht="20.100000000000001" customHeight="1" x14ac:dyDescent="0.35">
      <c r="B14" s="1662"/>
      <c r="C14" s="1663"/>
      <c r="D14" s="841"/>
      <c r="E14" s="461"/>
      <c r="F14" s="841"/>
      <c r="G14" s="841"/>
      <c r="H14" s="462"/>
      <c r="J14" s="52"/>
      <c r="K14" s="53"/>
      <c r="L14" s="53"/>
      <c r="M14" s="51"/>
      <c r="N14" s="51"/>
      <c r="O14" s="51"/>
      <c r="P14" s="51"/>
      <c r="Q14" s="51"/>
    </row>
    <row r="15" spans="1:17" ht="20.100000000000001" customHeight="1" x14ac:dyDescent="0.35">
      <c r="B15" s="1662"/>
      <c r="C15" s="1663"/>
      <c r="D15" s="841"/>
      <c r="E15" s="461"/>
      <c r="F15" s="841"/>
      <c r="G15" s="841"/>
      <c r="H15" s="462"/>
      <c r="J15" s="52"/>
      <c r="K15" s="53"/>
      <c r="L15" s="53"/>
      <c r="M15" s="51"/>
      <c r="N15" s="51"/>
      <c r="O15" s="51"/>
      <c r="P15" s="51"/>
      <c r="Q15" s="51"/>
    </row>
    <row r="16" spans="1:17" ht="20.100000000000001" customHeight="1" x14ac:dyDescent="0.35">
      <c r="B16" s="1662"/>
      <c r="C16" s="1663"/>
      <c r="D16" s="841"/>
      <c r="E16" s="461"/>
      <c r="F16" s="841"/>
      <c r="G16" s="841"/>
      <c r="H16" s="462"/>
      <c r="J16" s="52"/>
      <c r="K16" s="53"/>
      <c r="L16" s="53"/>
      <c r="M16" s="51"/>
      <c r="N16" s="51"/>
      <c r="O16" s="51"/>
      <c r="P16" s="51"/>
      <c r="Q16" s="51"/>
    </row>
    <row r="17" spans="2:17" ht="20.100000000000001" customHeight="1" x14ac:dyDescent="0.35">
      <c r="B17" s="1662"/>
      <c r="C17" s="1663"/>
      <c r="D17" s="841"/>
      <c r="E17" s="461"/>
      <c r="F17" s="841"/>
      <c r="G17" s="841"/>
      <c r="H17" s="462"/>
      <c r="J17" s="52"/>
      <c r="K17" s="53"/>
      <c r="L17" s="53"/>
      <c r="M17" s="51"/>
      <c r="N17" s="51"/>
      <c r="O17" s="51"/>
      <c r="P17" s="51"/>
      <c r="Q17" s="51"/>
    </row>
    <row r="18" spans="2:17" ht="20.100000000000001" customHeight="1" x14ac:dyDescent="0.35">
      <c r="B18" s="1662"/>
      <c r="C18" s="1663"/>
      <c r="D18" s="841"/>
      <c r="E18" s="461"/>
      <c r="F18" s="841"/>
      <c r="G18" s="841"/>
      <c r="H18" s="462"/>
      <c r="J18" s="52"/>
      <c r="K18" s="53"/>
      <c r="L18" s="53"/>
      <c r="M18" s="51"/>
      <c r="N18" s="51"/>
      <c r="O18" s="51"/>
      <c r="P18" s="51"/>
      <c r="Q18" s="51"/>
    </row>
    <row r="19" spans="2:17" ht="20.100000000000001" customHeight="1" x14ac:dyDescent="0.35">
      <c r="B19" s="1662"/>
      <c r="C19" s="1663"/>
      <c r="D19" s="841"/>
      <c r="E19" s="461"/>
      <c r="F19" s="841"/>
      <c r="G19" s="841"/>
      <c r="H19" s="462"/>
      <c r="J19" s="52"/>
      <c r="K19" s="53"/>
      <c r="L19" s="53"/>
      <c r="M19" s="51"/>
      <c r="N19" s="51"/>
      <c r="O19" s="51"/>
      <c r="P19" s="51"/>
      <c r="Q19" s="51"/>
    </row>
    <row r="20" spans="2:17" ht="20.100000000000001" customHeight="1" x14ac:dyDescent="0.3">
      <c r="B20" s="1662"/>
      <c r="C20" s="1663"/>
      <c r="D20" s="841"/>
      <c r="E20" s="461"/>
      <c r="F20" s="841"/>
      <c r="G20" s="841"/>
      <c r="H20" s="462"/>
      <c r="J20" s="55"/>
      <c r="K20" s="55"/>
      <c r="L20" s="55"/>
    </row>
    <row r="21" spans="2:17" ht="20.100000000000001" customHeight="1" x14ac:dyDescent="0.3">
      <c r="B21" s="1662"/>
      <c r="C21" s="1663"/>
      <c r="D21" s="841"/>
      <c r="E21" s="461"/>
      <c r="F21" s="841"/>
      <c r="G21" s="841"/>
      <c r="H21" s="462"/>
    </row>
    <row r="22" spans="2:17" ht="20.100000000000001" customHeight="1" x14ac:dyDescent="0.3">
      <c r="B22" s="1662"/>
      <c r="C22" s="1663"/>
      <c r="D22" s="841"/>
      <c r="E22" s="461"/>
      <c r="F22" s="841"/>
      <c r="G22" s="841"/>
      <c r="H22" s="462"/>
    </row>
    <row r="23" spans="2:17" ht="20.100000000000001" customHeight="1" x14ac:dyDescent="0.3">
      <c r="B23" s="1662"/>
      <c r="C23" s="1663"/>
      <c r="D23" s="841"/>
      <c r="E23" s="461"/>
      <c r="F23" s="841"/>
      <c r="G23" s="841"/>
      <c r="H23" s="462"/>
    </row>
    <row r="24" spans="2:17" ht="20.100000000000001" customHeight="1" x14ac:dyDescent="0.3">
      <c r="B24" s="1662"/>
      <c r="C24" s="1663"/>
      <c r="D24" s="841"/>
      <c r="E24" s="461"/>
      <c r="F24" s="841"/>
      <c r="G24" s="841"/>
      <c r="H24" s="462"/>
    </row>
    <row r="25" spans="2:17" ht="20.100000000000001" customHeight="1" x14ac:dyDescent="0.3">
      <c r="B25" s="1662"/>
      <c r="C25" s="1663"/>
      <c r="D25" s="841"/>
      <c r="E25" s="461"/>
      <c r="F25" s="841"/>
      <c r="G25" s="841"/>
      <c r="H25" s="462"/>
    </row>
    <row r="26" spans="2:17" ht="20.100000000000001" customHeight="1" x14ac:dyDescent="0.3">
      <c r="B26" s="1662"/>
      <c r="C26" s="1663"/>
      <c r="D26" s="841"/>
      <c r="E26" s="461"/>
      <c r="F26" s="841"/>
      <c r="G26" s="841"/>
      <c r="H26" s="462"/>
    </row>
    <row r="27" spans="2:17" ht="20.100000000000001" customHeight="1" x14ac:dyDescent="0.3">
      <c r="B27" s="1662"/>
      <c r="C27" s="1663"/>
      <c r="D27" s="841"/>
      <c r="E27" s="461"/>
      <c r="F27" s="841"/>
      <c r="G27" s="841"/>
      <c r="H27" s="462"/>
    </row>
    <row r="28" spans="2:17" ht="20.100000000000001" customHeight="1" x14ac:dyDescent="0.3">
      <c r="B28" s="1662"/>
      <c r="C28" s="1663"/>
      <c r="D28" s="841"/>
      <c r="E28" s="461"/>
      <c r="F28" s="841"/>
      <c r="G28" s="841"/>
      <c r="H28" s="462"/>
    </row>
    <row r="29" spans="2:17" ht="20.100000000000001" customHeight="1" x14ac:dyDescent="0.3">
      <c r="B29" s="1662"/>
      <c r="C29" s="1663"/>
      <c r="D29" s="841"/>
      <c r="E29" s="461"/>
      <c r="F29" s="841"/>
      <c r="G29" s="841"/>
      <c r="H29" s="462"/>
    </row>
    <row r="30" spans="2:17" ht="20.100000000000001" customHeight="1" x14ac:dyDescent="0.3">
      <c r="B30" s="1662"/>
      <c r="C30" s="1663"/>
      <c r="D30" s="841"/>
      <c r="E30" s="461"/>
      <c r="F30" s="841"/>
      <c r="G30" s="841"/>
      <c r="H30" s="462"/>
    </row>
    <row r="31" spans="2:17" ht="20.100000000000001" customHeight="1" x14ac:dyDescent="0.3">
      <c r="B31" s="1662"/>
      <c r="C31" s="1663"/>
      <c r="D31" s="841"/>
      <c r="E31" s="461"/>
      <c r="F31" s="841"/>
      <c r="G31" s="841"/>
      <c r="H31" s="462"/>
    </row>
    <row r="32" spans="2:17" ht="20.100000000000001" customHeight="1" x14ac:dyDescent="0.3">
      <c r="B32" s="1662"/>
      <c r="C32" s="1663"/>
      <c r="D32" s="841"/>
      <c r="E32" s="461"/>
      <c r="F32" s="841"/>
      <c r="G32" s="841"/>
      <c r="H32" s="462"/>
    </row>
    <row r="33" spans="2:8" ht="20.100000000000001" customHeight="1" x14ac:dyDescent="0.3">
      <c r="B33" s="1662"/>
      <c r="C33" s="1663"/>
      <c r="D33" s="841"/>
      <c r="E33" s="461"/>
      <c r="F33" s="841"/>
      <c r="G33" s="841"/>
      <c r="H33" s="462"/>
    </row>
    <row r="34" spans="2:8" ht="20.100000000000001" customHeight="1" x14ac:dyDescent="0.3">
      <c r="B34" s="1662"/>
      <c r="C34" s="1663"/>
      <c r="D34" s="841"/>
      <c r="E34" s="461"/>
      <c r="F34" s="841"/>
      <c r="G34" s="841"/>
      <c r="H34" s="462"/>
    </row>
    <row r="35" spans="2:8" ht="20.100000000000001" customHeight="1" x14ac:dyDescent="0.3">
      <c r="B35" s="1662"/>
      <c r="C35" s="1663"/>
      <c r="D35" s="841"/>
      <c r="E35" s="461"/>
      <c r="F35" s="841"/>
      <c r="G35" s="841"/>
      <c r="H35" s="462"/>
    </row>
    <row r="36" spans="2:8" ht="20.100000000000001" customHeight="1" thickBot="1" x14ac:dyDescent="0.35">
      <c r="B36" s="1674"/>
      <c r="C36" s="1675"/>
      <c r="D36" s="842"/>
      <c r="E36" s="463"/>
      <c r="F36" s="842"/>
      <c r="G36" s="842"/>
      <c r="H36" s="464"/>
    </row>
  </sheetData>
  <sheetProtection selectLockedCells="1"/>
  <mergeCells count="35">
    <mergeCell ref="B34:C34"/>
    <mergeCell ref="B35:C35"/>
    <mergeCell ref="B36:C36"/>
    <mergeCell ref="B29:C29"/>
    <mergeCell ref="B30:C30"/>
    <mergeCell ref="B31:C31"/>
    <mergeCell ref="B32:C32"/>
    <mergeCell ref="B33:C33"/>
    <mergeCell ref="B24:C24"/>
    <mergeCell ref="B25:C25"/>
    <mergeCell ref="B26:C26"/>
    <mergeCell ref="B27:C27"/>
    <mergeCell ref="B28:C28"/>
    <mergeCell ref="B19:C19"/>
    <mergeCell ref="B20:C20"/>
    <mergeCell ref="B21:C21"/>
    <mergeCell ref="B22:C22"/>
    <mergeCell ref="B23:C23"/>
    <mergeCell ref="B14:C14"/>
    <mergeCell ref="B15:C15"/>
    <mergeCell ref="B16:C16"/>
    <mergeCell ref="B17:C17"/>
    <mergeCell ref="B18:C18"/>
    <mergeCell ref="B5:H5"/>
    <mergeCell ref="B6:H6"/>
    <mergeCell ref="B7:H7"/>
    <mergeCell ref="B8:H8"/>
    <mergeCell ref="A1:I1"/>
    <mergeCell ref="B12:C12"/>
    <mergeCell ref="B13:C13"/>
    <mergeCell ref="B9:C9"/>
    <mergeCell ref="D9:E9"/>
    <mergeCell ref="G9:H9"/>
    <mergeCell ref="B11:C11"/>
    <mergeCell ref="B10:C10"/>
  </mergeCells>
  <pageMargins left="0.7" right="0.7" top="0.75" bottom="0.75" header="0.3" footer="0.3"/>
  <pageSetup paperSize="9" scale="85" fitToHeight="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
    <tabColor theme="1" tint="0.34998626667073579"/>
    <pageSetUpPr fitToPage="1"/>
  </sheetPr>
  <dimension ref="A1:V61"/>
  <sheetViews>
    <sheetView showGridLines="0" zoomScale="90" zoomScaleNormal="90" workbookViewId="0"/>
  </sheetViews>
  <sheetFormatPr defaultRowHeight="13.2" x14ac:dyDescent="0.25"/>
  <cols>
    <col min="1" max="1" width="8.33203125" customWidth="1"/>
    <col min="2" max="21" width="6.6640625" customWidth="1"/>
  </cols>
  <sheetData>
    <row r="1" spans="1:22" s="64" customFormat="1" x14ac:dyDescent="0.2">
      <c r="A1" s="545"/>
      <c r="B1" s="1677"/>
      <c r="C1" s="1677"/>
      <c r="D1" s="1677"/>
      <c r="E1" s="1677"/>
      <c r="F1" s="1677"/>
      <c r="G1" s="1677"/>
      <c r="H1" s="1677"/>
      <c r="I1" s="1677"/>
      <c r="J1" s="1677"/>
      <c r="K1" s="1677"/>
      <c r="L1" s="1677"/>
      <c r="M1" s="1677"/>
      <c r="N1" s="1677"/>
      <c r="O1" s="1677"/>
      <c r="P1" s="1677"/>
      <c r="Q1" s="1677"/>
      <c r="R1" s="1677"/>
      <c r="S1" s="1677"/>
      <c r="T1" s="1677"/>
      <c r="U1" s="1677"/>
      <c r="V1" s="546"/>
    </row>
    <row r="2" spans="1:22" s="64" customFormat="1" ht="13.2" customHeight="1" x14ac:dyDescent="0.25">
      <c r="A2" s="547"/>
      <c r="B2" s="1678" t="s">
        <v>619</v>
      </c>
      <c r="C2" s="1678"/>
      <c r="D2" s="1678"/>
      <c r="E2" s="1678"/>
      <c r="F2" s="1678"/>
      <c r="G2" s="1678"/>
      <c r="H2" s="1678"/>
      <c r="I2" s="1678"/>
      <c r="J2" s="1678"/>
      <c r="K2" s="1678"/>
      <c r="L2" s="1678"/>
      <c r="M2" s="1678"/>
      <c r="N2" s="1678"/>
      <c r="O2" s="1678"/>
      <c r="P2" s="1678"/>
      <c r="Q2" s="1678"/>
      <c r="R2" s="1678"/>
      <c r="S2" s="1678"/>
      <c r="T2" s="1678"/>
      <c r="U2" s="1678"/>
      <c r="V2" s="546"/>
    </row>
    <row r="3" spans="1:22" s="64" customFormat="1" ht="13.2" customHeight="1" x14ac:dyDescent="0.25">
      <c r="A3" s="547"/>
      <c r="B3" s="1678"/>
      <c r="C3" s="1678"/>
      <c r="D3" s="1678"/>
      <c r="E3" s="1678"/>
      <c r="F3" s="1678"/>
      <c r="G3" s="1678"/>
      <c r="H3" s="1678"/>
      <c r="I3" s="1678"/>
      <c r="J3" s="1678"/>
      <c r="K3" s="1678"/>
      <c r="L3" s="1678"/>
      <c r="M3" s="1678"/>
      <c r="N3" s="1678"/>
      <c r="O3" s="1678"/>
      <c r="P3" s="1678"/>
      <c r="Q3" s="1678"/>
      <c r="R3" s="1678"/>
      <c r="S3" s="1678"/>
      <c r="T3" s="1678"/>
      <c r="U3" s="1678"/>
      <c r="V3" s="546"/>
    </row>
    <row r="4" spans="1:22" s="64" customFormat="1" x14ac:dyDescent="0.25">
      <c r="A4" s="547"/>
      <c r="B4" s="548"/>
      <c r="C4" s="549"/>
      <c r="D4" s="549"/>
      <c r="E4" s="549"/>
      <c r="F4" s="549"/>
      <c r="G4" s="549"/>
      <c r="H4" s="549"/>
      <c r="I4" s="549"/>
      <c r="J4" s="549"/>
      <c r="K4" s="549"/>
      <c r="L4" s="549"/>
      <c r="M4" s="549"/>
      <c r="N4" s="549"/>
      <c r="O4" s="549"/>
      <c r="P4" s="549"/>
      <c r="Q4" s="549"/>
      <c r="R4" s="549"/>
      <c r="S4" s="549"/>
      <c r="T4" s="549"/>
      <c r="U4" s="549"/>
      <c r="V4" s="546"/>
    </row>
    <row r="5" spans="1:22" s="64" customFormat="1" ht="15" customHeight="1" x14ac:dyDescent="0.25">
      <c r="A5" s="65"/>
      <c r="B5" s="1679" t="s">
        <v>620</v>
      </c>
      <c r="C5" s="1679"/>
      <c r="D5" s="1679"/>
      <c r="E5" s="1679"/>
      <c r="F5" s="1679"/>
      <c r="G5" s="1679"/>
      <c r="H5" s="1679"/>
      <c r="I5" s="1679"/>
      <c r="J5" s="1679"/>
      <c r="K5" s="1679"/>
      <c r="L5" s="1679"/>
      <c r="M5" s="1679"/>
      <c r="N5" s="1679"/>
      <c r="O5" s="1679"/>
      <c r="P5" s="1679"/>
      <c r="Q5" s="1679"/>
      <c r="R5" s="1679"/>
      <c r="S5" s="1679"/>
      <c r="T5" s="1679"/>
      <c r="U5" s="1679"/>
      <c r="V5" s="63"/>
    </row>
    <row r="6" spans="1:22" s="64" customFormat="1" ht="20.100000000000001" customHeight="1" x14ac:dyDescent="0.25">
      <c r="A6" s="550"/>
      <c r="B6" s="1680"/>
      <c r="C6" s="1680"/>
      <c r="D6" s="1680"/>
      <c r="E6" s="1680"/>
      <c r="F6" s="1680"/>
      <c r="G6" s="1680"/>
      <c r="H6" s="1680"/>
      <c r="I6" s="1680"/>
      <c r="J6" s="1680"/>
      <c r="K6" s="1680"/>
      <c r="L6" s="1680"/>
      <c r="M6" s="1680"/>
      <c r="N6" s="1680"/>
      <c r="O6" s="1680"/>
      <c r="P6" s="1680"/>
      <c r="Q6" s="1680"/>
      <c r="R6" s="1680"/>
      <c r="S6" s="1680"/>
      <c r="T6" s="1680"/>
      <c r="U6" s="1680"/>
      <c r="V6" s="551"/>
    </row>
    <row r="7" spans="1:22" s="64" customFormat="1" ht="20.100000000000001" customHeight="1" x14ac:dyDescent="0.25">
      <c r="A7" s="65"/>
      <c r="B7" s="1676"/>
      <c r="C7" s="1676"/>
      <c r="D7" s="1676"/>
      <c r="E7" s="1676"/>
      <c r="F7" s="1676"/>
      <c r="G7" s="1676"/>
      <c r="H7" s="1676"/>
      <c r="I7" s="1676"/>
      <c r="J7" s="1676"/>
      <c r="K7" s="1676"/>
      <c r="L7" s="1676"/>
      <c r="M7" s="1676"/>
      <c r="N7" s="1676"/>
      <c r="O7" s="1676"/>
      <c r="P7" s="1676"/>
      <c r="Q7" s="1676"/>
      <c r="R7" s="1676"/>
      <c r="S7" s="1676"/>
      <c r="T7" s="1676"/>
      <c r="U7" s="1676"/>
      <c r="V7" s="63"/>
    </row>
    <row r="8" spans="1:22" s="64" customFormat="1" ht="20.100000000000001" customHeight="1" x14ac:dyDescent="0.25">
      <c r="A8" s="65"/>
      <c r="B8" s="1676"/>
      <c r="C8" s="1676"/>
      <c r="D8" s="1676"/>
      <c r="E8" s="1676"/>
      <c r="F8" s="1676"/>
      <c r="G8" s="1676"/>
      <c r="H8" s="1676"/>
      <c r="I8" s="1676"/>
      <c r="J8" s="1676"/>
      <c r="K8" s="1676"/>
      <c r="L8" s="1676"/>
      <c r="M8" s="1676"/>
      <c r="N8" s="1676"/>
      <c r="O8" s="1676"/>
      <c r="P8" s="1676"/>
      <c r="Q8" s="1676"/>
      <c r="R8" s="1676"/>
      <c r="S8" s="1676"/>
      <c r="T8" s="1676"/>
      <c r="U8" s="1676"/>
      <c r="V8" s="63"/>
    </row>
    <row r="9" spans="1:22" s="64" customFormat="1" ht="20.100000000000001" customHeight="1" x14ac:dyDescent="0.25">
      <c r="A9" s="65"/>
      <c r="B9" s="1676"/>
      <c r="C9" s="1676"/>
      <c r="D9" s="1676"/>
      <c r="E9" s="1676"/>
      <c r="F9" s="1676"/>
      <c r="G9" s="1676"/>
      <c r="H9" s="1676"/>
      <c r="I9" s="1676"/>
      <c r="J9" s="1676"/>
      <c r="K9" s="1676"/>
      <c r="L9" s="1676"/>
      <c r="M9" s="1676"/>
      <c r="N9" s="1676"/>
      <c r="O9" s="1676"/>
      <c r="P9" s="1676"/>
      <c r="Q9" s="1676"/>
      <c r="R9" s="1676"/>
      <c r="S9" s="1676"/>
      <c r="T9" s="1676"/>
      <c r="U9" s="1676"/>
      <c r="V9" s="63"/>
    </row>
    <row r="10" spans="1:22" s="64" customFormat="1" ht="20.100000000000001" customHeight="1" x14ac:dyDescent="0.25">
      <c r="A10" s="65"/>
      <c r="B10" s="1676"/>
      <c r="C10" s="1676"/>
      <c r="D10" s="1676"/>
      <c r="E10" s="1676"/>
      <c r="F10" s="1676"/>
      <c r="G10" s="1676"/>
      <c r="H10" s="1676"/>
      <c r="I10" s="1676"/>
      <c r="J10" s="1676"/>
      <c r="K10" s="1676"/>
      <c r="L10" s="1676"/>
      <c r="M10" s="1676"/>
      <c r="N10" s="1676"/>
      <c r="O10" s="1676"/>
      <c r="P10" s="1676"/>
      <c r="Q10" s="1676"/>
      <c r="R10" s="1676"/>
      <c r="S10" s="1676"/>
      <c r="T10" s="1676"/>
      <c r="U10" s="1676"/>
      <c r="V10" s="63"/>
    </row>
    <row r="11" spans="1:22" s="64" customFormat="1" ht="20.100000000000001" customHeight="1" x14ac:dyDescent="0.25">
      <c r="A11" s="65"/>
      <c r="B11" s="1676"/>
      <c r="C11" s="1676"/>
      <c r="D11" s="1676"/>
      <c r="E11" s="1676"/>
      <c r="F11" s="1676"/>
      <c r="G11" s="1676"/>
      <c r="H11" s="1676"/>
      <c r="I11" s="1676"/>
      <c r="J11" s="1676"/>
      <c r="K11" s="1676"/>
      <c r="L11" s="1676"/>
      <c r="M11" s="1676"/>
      <c r="N11" s="1676"/>
      <c r="O11" s="1676"/>
      <c r="P11" s="1676"/>
      <c r="Q11" s="1676"/>
      <c r="R11" s="1676"/>
      <c r="S11" s="1676"/>
      <c r="T11" s="1676"/>
      <c r="U11" s="1676"/>
      <c r="V11" s="63"/>
    </row>
    <row r="12" spans="1:22" s="64" customFormat="1" ht="20.100000000000001" customHeight="1" x14ac:dyDescent="0.25">
      <c r="A12" s="65"/>
      <c r="B12" s="1676"/>
      <c r="C12" s="1676"/>
      <c r="D12" s="1676"/>
      <c r="E12" s="1676"/>
      <c r="F12" s="1676"/>
      <c r="G12" s="1676"/>
      <c r="H12" s="1676"/>
      <c r="I12" s="1676"/>
      <c r="J12" s="1676"/>
      <c r="K12" s="1676"/>
      <c r="L12" s="1676"/>
      <c r="M12" s="1676"/>
      <c r="N12" s="1676"/>
      <c r="O12" s="1676"/>
      <c r="P12" s="1676"/>
      <c r="Q12" s="1676"/>
      <c r="R12" s="1676"/>
      <c r="S12" s="1676"/>
      <c r="T12" s="1676"/>
      <c r="U12" s="1676"/>
      <c r="V12" s="63"/>
    </row>
    <row r="13" spans="1:22" s="64" customFormat="1" ht="20.100000000000001" customHeight="1" x14ac:dyDescent="0.25">
      <c r="A13" s="65"/>
      <c r="B13" s="1676"/>
      <c r="C13" s="1676"/>
      <c r="D13" s="1676"/>
      <c r="E13" s="1676"/>
      <c r="F13" s="1676"/>
      <c r="G13" s="1676"/>
      <c r="H13" s="1676"/>
      <c r="I13" s="1676"/>
      <c r="J13" s="1676"/>
      <c r="K13" s="1676"/>
      <c r="L13" s="1676"/>
      <c r="M13" s="1676"/>
      <c r="N13" s="1676"/>
      <c r="O13" s="1676"/>
      <c r="P13" s="1676"/>
      <c r="Q13" s="1676"/>
      <c r="R13" s="1676"/>
      <c r="S13" s="1676"/>
      <c r="T13" s="1676"/>
      <c r="U13" s="1676"/>
      <c r="V13" s="63"/>
    </row>
    <row r="14" spans="1:22" s="64" customFormat="1" ht="20.100000000000001" customHeight="1" x14ac:dyDescent="0.25">
      <c r="A14" s="65"/>
      <c r="B14" s="1676"/>
      <c r="C14" s="1676"/>
      <c r="D14" s="1676"/>
      <c r="E14" s="1676"/>
      <c r="F14" s="1676"/>
      <c r="G14" s="1676"/>
      <c r="H14" s="1676"/>
      <c r="I14" s="1676"/>
      <c r="J14" s="1676"/>
      <c r="K14" s="1676"/>
      <c r="L14" s="1676"/>
      <c r="M14" s="1676"/>
      <c r="N14" s="1676"/>
      <c r="O14" s="1676"/>
      <c r="P14" s="1676"/>
      <c r="Q14" s="1676"/>
      <c r="R14" s="1676"/>
      <c r="S14" s="1676"/>
      <c r="T14" s="1676"/>
      <c r="U14" s="1676"/>
      <c r="V14" s="63"/>
    </row>
    <row r="15" spans="1:22" s="64" customFormat="1" ht="20.100000000000001" customHeight="1" x14ac:dyDescent="0.25">
      <c r="A15" s="65"/>
      <c r="B15" s="1676"/>
      <c r="C15" s="1676"/>
      <c r="D15" s="1676"/>
      <c r="E15" s="1676"/>
      <c r="F15" s="1676"/>
      <c r="G15" s="1676"/>
      <c r="H15" s="1676"/>
      <c r="I15" s="1676"/>
      <c r="J15" s="1676"/>
      <c r="K15" s="1676"/>
      <c r="L15" s="1676"/>
      <c r="M15" s="1676"/>
      <c r="N15" s="1676"/>
      <c r="O15" s="1676"/>
      <c r="P15" s="1676"/>
      <c r="Q15" s="1676"/>
      <c r="R15" s="1676"/>
      <c r="S15" s="1676"/>
      <c r="T15" s="1676"/>
      <c r="U15" s="1676"/>
      <c r="V15" s="63"/>
    </row>
    <row r="16" spans="1:22" s="64" customFormat="1" ht="20.100000000000001" customHeight="1" x14ac:dyDescent="0.25">
      <c r="A16" s="65"/>
      <c r="B16" s="1676"/>
      <c r="C16" s="1676"/>
      <c r="D16" s="1676"/>
      <c r="E16" s="1676"/>
      <c r="F16" s="1676"/>
      <c r="G16" s="1676"/>
      <c r="H16" s="1676"/>
      <c r="I16" s="1676"/>
      <c r="J16" s="1676"/>
      <c r="K16" s="1676"/>
      <c r="L16" s="1676"/>
      <c r="M16" s="1676"/>
      <c r="N16" s="1676"/>
      <c r="O16" s="1676"/>
      <c r="P16" s="1676"/>
      <c r="Q16" s="1676"/>
      <c r="R16" s="1676"/>
      <c r="S16" s="1676"/>
      <c r="T16" s="1676"/>
      <c r="U16" s="1676"/>
      <c r="V16" s="63"/>
    </row>
    <row r="17" spans="1:22" s="64" customFormat="1" ht="20.100000000000001" customHeight="1" x14ac:dyDescent="0.25">
      <c r="A17" s="65"/>
      <c r="B17" s="1676"/>
      <c r="C17" s="1676"/>
      <c r="D17" s="1676"/>
      <c r="E17" s="1676"/>
      <c r="F17" s="1676"/>
      <c r="G17" s="1676"/>
      <c r="H17" s="1676"/>
      <c r="I17" s="1676"/>
      <c r="J17" s="1676"/>
      <c r="K17" s="1676"/>
      <c r="L17" s="1676"/>
      <c r="M17" s="1676"/>
      <c r="N17" s="1676"/>
      <c r="O17" s="1676"/>
      <c r="P17" s="1676"/>
      <c r="Q17" s="1676"/>
      <c r="R17" s="1676"/>
      <c r="S17" s="1676"/>
      <c r="T17" s="1676"/>
      <c r="U17" s="1676"/>
      <c r="V17" s="63"/>
    </row>
    <row r="18" spans="1:22" s="64" customFormat="1" ht="20.100000000000001" customHeight="1" x14ac:dyDescent="0.25">
      <c r="A18" s="65"/>
      <c r="B18" s="1676"/>
      <c r="C18" s="1676"/>
      <c r="D18" s="1676"/>
      <c r="E18" s="1676"/>
      <c r="F18" s="1676"/>
      <c r="G18" s="1676"/>
      <c r="H18" s="1676"/>
      <c r="I18" s="1676"/>
      <c r="J18" s="1676"/>
      <c r="K18" s="1676"/>
      <c r="L18" s="1676"/>
      <c r="M18" s="1676"/>
      <c r="N18" s="1676"/>
      <c r="O18" s="1676"/>
      <c r="P18" s="1676"/>
      <c r="Q18" s="1676"/>
      <c r="R18" s="1676"/>
      <c r="S18" s="1676"/>
      <c r="T18" s="1676"/>
      <c r="U18" s="1676"/>
      <c r="V18" s="63"/>
    </row>
    <row r="19" spans="1:22" s="64" customFormat="1" ht="20.100000000000001" customHeight="1" x14ac:dyDescent="0.25">
      <c r="A19" s="65"/>
      <c r="B19" s="1676"/>
      <c r="C19" s="1676"/>
      <c r="D19" s="1676"/>
      <c r="E19" s="1676"/>
      <c r="F19" s="1676"/>
      <c r="G19" s="1676"/>
      <c r="H19" s="1676"/>
      <c r="I19" s="1676"/>
      <c r="J19" s="1676"/>
      <c r="K19" s="1676"/>
      <c r="L19" s="1676"/>
      <c r="M19" s="1676"/>
      <c r="N19" s="1676"/>
      <c r="O19" s="1676"/>
      <c r="P19" s="1676"/>
      <c r="Q19" s="1676"/>
      <c r="R19" s="1676"/>
      <c r="S19" s="1676"/>
      <c r="T19" s="1676"/>
      <c r="U19" s="1676"/>
      <c r="V19" s="63"/>
    </row>
    <row r="20" spans="1:22" s="64" customFormat="1" ht="20.100000000000001" customHeight="1" x14ac:dyDescent="0.25">
      <c r="A20" s="65"/>
      <c r="B20" s="1676"/>
      <c r="C20" s="1676"/>
      <c r="D20" s="1676"/>
      <c r="E20" s="1676"/>
      <c r="F20" s="1676"/>
      <c r="G20" s="1676"/>
      <c r="H20" s="1676"/>
      <c r="I20" s="1676"/>
      <c r="J20" s="1676"/>
      <c r="K20" s="1676"/>
      <c r="L20" s="1676"/>
      <c r="M20" s="1676"/>
      <c r="N20" s="1676"/>
      <c r="O20" s="1676"/>
      <c r="P20" s="1676"/>
      <c r="Q20" s="1676"/>
      <c r="R20" s="1676"/>
      <c r="S20" s="1676"/>
      <c r="T20" s="1676"/>
      <c r="U20" s="1676"/>
      <c r="V20" s="63"/>
    </row>
    <row r="21" spans="1:22" s="64" customFormat="1" ht="20.100000000000001" customHeight="1" x14ac:dyDescent="0.25">
      <c r="A21" s="65"/>
      <c r="B21" s="1676"/>
      <c r="C21" s="1676"/>
      <c r="D21" s="1676"/>
      <c r="E21" s="1676"/>
      <c r="F21" s="1676"/>
      <c r="G21" s="1676"/>
      <c r="H21" s="1676"/>
      <c r="I21" s="1676"/>
      <c r="J21" s="1676"/>
      <c r="K21" s="1676"/>
      <c r="L21" s="1676"/>
      <c r="M21" s="1676"/>
      <c r="N21" s="1676"/>
      <c r="O21" s="1676"/>
      <c r="P21" s="1676"/>
      <c r="Q21" s="1676"/>
      <c r="R21" s="1676"/>
      <c r="S21" s="1676"/>
      <c r="T21" s="1676"/>
      <c r="U21" s="1676"/>
      <c r="V21" s="63"/>
    </row>
    <row r="22" spans="1:22" s="64" customFormat="1" ht="20.100000000000001" customHeight="1" x14ac:dyDescent="0.25">
      <c r="A22" s="65"/>
      <c r="B22" s="1676"/>
      <c r="C22" s="1676"/>
      <c r="D22" s="1676"/>
      <c r="E22" s="1676"/>
      <c r="F22" s="1676"/>
      <c r="G22" s="1676"/>
      <c r="H22" s="1676"/>
      <c r="I22" s="1676"/>
      <c r="J22" s="1676"/>
      <c r="K22" s="1676"/>
      <c r="L22" s="1676"/>
      <c r="M22" s="1676"/>
      <c r="N22" s="1676"/>
      <c r="O22" s="1676"/>
      <c r="P22" s="1676"/>
      <c r="Q22" s="1676"/>
      <c r="R22" s="1676"/>
      <c r="S22" s="1676"/>
      <c r="T22" s="1676"/>
      <c r="U22" s="1676"/>
      <c r="V22" s="63"/>
    </row>
    <row r="23" spans="1:22" s="64" customFormat="1" ht="20.100000000000001" customHeight="1" x14ac:dyDescent="0.25">
      <c r="A23" s="65"/>
      <c r="B23" s="1676"/>
      <c r="C23" s="1676"/>
      <c r="D23" s="1676"/>
      <c r="E23" s="1676"/>
      <c r="F23" s="1676"/>
      <c r="G23" s="1676"/>
      <c r="H23" s="1676"/>
      <c r="I23" s="1676"/>
      <c r="J23" s="1676"/>
      <c r="K23" s="1676"/>
      <c r="L23" s="1676"/>
      <c r="M23" s="1676"/>
      <c r="N23" s="1676"/>
      <c r="O23" s="1676"/>
      <c r="P23" s="1676"/>
      <c r="Q23" s="1676"/>
      <c r="R23" s="1676"/>
      <c r="S23" s="1676"/>
      <c r="T23" s="1676"/>
      <c r="U23" s="1676"/>
      <c r="V23" s="63"/>
    </row>
    <row r="24" spans="1:22" s="64" customFormat="1" ht="20.100000000000001" customHeight="1" x14ac:dyDescent="0.25">
      <c r="A24" s="65"/>
      <c r="B24" s="1676"/>
      <c r="C24" s="1676"/>
      <c r="D24" s="1676"/>
      <c r="E24" s="1676"/>
      <c r="F24" s="1676"/>
      <c r="G24" s="1676"/>
      <c r="H24" s="1676"/>
      <c r="I24" s="1676"/>
      <c r="J24" s="1676"/>
      <c r="K24" s="1676"/>
      <c r="L24" s="1676"/>
      <c r="M24" s="1676"/>
      <c r="N24" s="1676"/>
      <c r="O24" s="1676"/>
      <c r="P24" s="1676"/>
      <c r="Q24" s="1676"/>
      <c r="R24" s="1676"/>
      <c r="S24" s="1676"/>
      <c r="T24" s="1676"/>
      <c r="U24" s="1676"/>
      <c r="V24" s="63"/>
    </row>
    <row r="25" spans="1:22" s="64" customFormat="1" ht="20.100000000000001" customHeight="1" x14ac:dyDescent="0.25">
      <c r="A25" s="65"/>
      <c r="B25" s="1676"/>
      <c r="C25" s="1676"/>
      <c r="D25" s="1676"/>
      <c r="E25" s="1676"/>
      <c r="F25" s="1676"/>
      <c r="G25" s="1676"/>
      <c r="H25" s="1676"/>
      <c r="I25" s="1676"/>
      <c r="J25" s="1676"/>
      <c r="K25" s="1676"/>
      <c r="L25" s="1676"/>
      <c r="M25" s="1676"/>
      <c r="N25" s="1676"/>
      <c r="O25" s="1676"/>
      <c r="P25" s="1676"/>
      <c r="Q25" s="1676"/>
      <c r="R25" s="1676"/>
      <c r="S25" s="1676"/>
      <c r="T25" s="1676"/>
      <c r="U25" s="1676"/>
      <c r="V25" s="63"/>
    </row>
    <row r="26" spans="1:22" s="64" customFormat="1" ht="20.100000000000001" customHeight="1" x14ac:dyDescent="0.25">
      <c r="A26" s="65"/>
      <c r="B26" s="1676"/>
      <c r="C26" s="1676"/>
      <c r="D26" s="1676"/>
      <c r="E26" s="1676"/>
      <c r="F26" s="1676"/>
      <c r="G26" s="1676"/>
      <c r="H26" s="1676"/>
      <c r="I26" s="1676"/>
      <c r="J26" s="1676"/>
      <c r="K26" s="1676"/>
      <c r="L26" s="1676"/>
      <c r="M26" s="1676"/>
      <c r="N26" s="1676"/>
      <c r="O26" s="1676"/>
      <c r="P26" s="1676"/>
      <c r="Q26" s="1676"/>
      <c r="R26" s="1676"/>
      <c r="S26" s="1676"/>
      <c r="T26" s="1676"/>
      <c r="U26" s="1676"/>
      <c r="V26" s="63"/>
    </row>
    <row r="27" spans="1:22" s="64" customFormat="1" ht="20.100000000000001" customHeight="1" x14ac:dyDescent="0.25">
      <c r="A27" s="65"/>
      <c r="B27" s="1676"/>
      <c r="C27" s="1676"/>
      <c r="D27" s="1676"/>
      <c r="E27" s="1676"/>
      <c r="F27" s="1676"/>
      <c r="G27" s="1676"/>
      <c r="H27" s="1676"/>
      <c r="I27" s="1676"/>
      <c r="J27" s="1676"/>
      <c r="K27" s="1676"/>
      <c r="L27" s="1676"/>
      <c r="M27" s="1676"/>
      <c r="N27" s="1676"/>
      <c r="O27" s="1676"/>
      <c r="P27" s="1676"/>
      <c r="Q27" s="1676"/>
      <c r="R27" s="1676"/>
      <c r="S27" s="1676"/>
      <c r="T27" s="1676"/>
      <c r="U27" s="1676"/>
      <c r="V27" s="63"/>
    </row>
    <row r="28" spans="1:22" s="64" customFormat="1" ht="20.100000000000001" customHeight="1" x14ac:dyDescent="0.25">
      <c r="A28" s="65"/>
      <c r="B28" s="1676"/>
      <c r="C28" s="1676"/>
      <c r="D28" s="1676"/>
      <c r="E28" s="1676"/>
      <c r="F28" s="1676"/>
      <c r="G28" s="1676"/>
      <c r="H28" s="1676"/>
      <c r="I28" s="1676"/>
      <c r="J28" s="1676"/>
      <c r="K28" s="1676"/>
      <c r="L28" s="1676"/>
      <c r="M28" s="1676"/>
      <c r="N28" s="1676"/>
      <c r="O28" s="1676"/>
      <c r="P28" s="1676"/>
      <c r="Q28" s="1676"/>
      <c r="R28" s="1676"/>
      <c r="S28" s="1676"/>
      <c r="T28" s="1676"/>
      <c r="U28" s="1676"/>
      <c r="V28" s="63"/>
    </row>
    <row r="29" spans="1:22" s="64" customFormat="1" ht="20.100000000000001" customHeight="1" x14ac:dyDescent="0.25">
      <c r="A29" s="65"/>
      <c r="B29" s="1676"/>
      <c r="C29" s="1676"/>
      <c r="D29" s="1676"/>
      <c r="E29" s="1676"/>
      <c r="F29" s="1676"/>
      <c r="G29" s="1676"/>
      <c r="H29" s="1676"/>
      <c r="I29" s="1676"/>
      <c r="J29" s="1676"/>
      <c r="K29" s="1676"/>
      <c r="L29" s="1676"/>
      <c r="M29" s="1676"/>
      <c r="N29" s="1676"/>
      <c r="O29" s="1676"/>
      <c r="P29" s="1676"/>
      <c r="Q29" s="1676"/>
      <c r="R29" s="1676"/>
      <c r="S29" s="1676"/>
      <c r="T29" s="1676"/>
      <c r="U29" s="1676"/>
      <c r="V29" s="63"/>
    </row>
    <row r="30" spans="1:22" s="64" customFormat="1" ht="20.100000000000001" customHeight="1" x14ac:dyDescent="0.25">
      <c r="A30" s="65"/>
      <c r="B30" s="1676"/>
      <c r="C30" s="1676"/>
      <c r="D30" s="1676"/>
      <c r="E30" s="1676"/>
      <c r="F30" s="1676"/>
      <c r="G30" s="1676"/>
      <c r="H30" s="1676"/>
      <c r="I30" s="1676"/>
      <c r="J30" s="1676"/>
      <c r="K30" s="1676"/>
      <c r="L30" s="1676"/>
      <c r="M30" s="1676"/>
      <c r="N30" s="1676"/>
      <c r="O30" s="1676"/>
      <c r="P30" s="1676"/>
      <c r="Q30" s="1676"/>
      <c r="R30" s="1676"/>
      <c r="S30" s="1676"/>
      <c r="T30" s="1676"/>
      <c r="U30" s="1676"/>
      <c r="V30" s="63"/>
    </row>
    <row r="31" spans="1:22" s="64" customFormat="1" ht="20.100000000000001" customHeight="1" x14ac:dyDescent="0.25">
      <c r="A31" s="65"/>
      <c r="B31" s="1676"/>
      <c r="C31" s="1676"/>
      <c r="D31" s="1676"/>
      <c r="E31" s="1676"/>
      <c r="F31" s="1676"/>
      <c r="G31" s="1676"/>
      <c r="H31" s="1676"/>
      <c r="I31" s="1676"/>
      <c r="J31" s="1676"/>
      <c r="K31" s="1676"/>
      <c r="L31" s="1676"/>
      <c r="M31" s="1676"/>
      <c r="N31" s="1676"/>
      <c r="O31" s="1676"/>
      <c r="P31" s="1676"/>
      <c r="Q31" s="1676"/>
      <c r="R31" s="1676"/>
      <c r="S31" s="1676"/>
      <c r="T31" s="1676"/>
      <c r="U31" s="1676"/>
      <c r="V31" s="63"/>
    </row>
    <row r="32" spans="1:22" s="64" customFormat="1" ht="20.100000000000001" customHeight="1" x14ac:dyDescent="0.25">
      <c r="A32" s="65"/>
      <c r="B32" s="1676"/>
      <c r="C32" s="1676"/>
      <c r="D32" s="1676"/>
      <c r="E32" s="1676"/>
      <c r="F32" s="1676"/>
      <c r="G32" s="1676"/>
      <c r="H32" s="1676"/>
      <c r="I32" s="1676"/>
      <c r="J32" s="1676"/>
      <c r="K32" s="1676"/>
      <c r="L32" s="1676"/>
      <c r="M32" s="1676"/>
      <c r="N32" s="1676"/>
      <c r="O32" s="1676"/>
      <c r="P32" s="1676"/>
      <c r="Q32" s="1676"/>
      <c r="R32" s="1676"/>
      <c r="S32" s="1676"/>
      <c r="T32" s="1676"/>
      <c r="U32" s="1676"/>
      <c r="V32" s="63"/>
    </row>
    <row r="33" spans="1:22" s="64" customFormat="1" ht="20.100000000000001" customHeight="1" x14ac:dyDescent="0.25">
      <c r="A33" s="65"/>
      <c r="B33" s="1676"/>
      <c r="C33" s="1676"/>
      <c r="D33" s="1676"/>
      <c r="E33" s="1676"/>
      <c r="F33" s="1676"/>
      <c r="G33" s="1676"/>
      <c r="H33" s="1676"/>
      <c r="I33" s="1676"/>
      <c r="J33" s="1676"/>
      <c r="K33" s="1676"/>
      <c r="L33" s="1676"/>
      <c r="M33" s="1676"/>
      <c r="N33" s="1676"/>
      <c r="O33" s="1676"/>
      <c r="P33" s="1676"/>
      <c r="Q33" s="1676"/>
      <c r="R33" s="1676"/>
      <c r="S33" s="1676"/>
      <c r="T33" s="1676"/>
      <c r="U33" s="1676"/>
      <c r="V33" s="63"/>
    </row>
    <row r="34" spans="1:22" s="64" customFormat="1" ht="20.100000000000001" customHeight="1" x14ac:dyDescent="0.25">
      <c r="A34" s="65"/>
      <c r="B34" s="1676"/>
      <c r="C34" s="1676"/>
      <c r="D34" s="1676"/>
      <c r="E34" s="1676"/>
      <c r="F34" s="1676"/>
      <c r="G34" s="1676"/>
      <c r="H34" s="1676"/>
      <c r="I34" s="1676"/>
      <c r="J34" s="1676"/>
      <c r="K34" s="1676"/>
      <c r="L34" s="1676"/>
      <c r="M34" s="1676"/>
      <c r="N34" s="1676"/>
      <c r="O34" s="1676"/>
      <c r="P34" s="1676"/>
      <c r="Q34" s="1676"/>
      <c r="R34" s="1676"/>
      <c r="S34" s="1676"/>
      <c r="T34" s="1676"/>
      <c r="U34" s="1676"/>
      <c r="V34" s="63"/>
    </row>
    <row r="35" spans="1:22" s="64" customFormat="1" ht="20.100000000000001" customHeight="1" x14ac:dyDescent="0.25">
      <c r="A35" s="65"/>
      <c r="B35" s="1676"/>
      <c r="C35" s="1676"/>
      <c r="D35" s="1676"/>
      <c r="E35" s="1676"/>
      <c r="F35" s="1676"/>
      <c r="G35" s="1676"/>
      <c r="H35" s="1676"/>
      <c r="I35" s="1676"/>
      <c r="J35" s="1676"/>
      <c r="K35" s="1676"/>
      <c r="L35" s="1676"/>
      <c r="M35" s="1676"/>
      <c r="N35" s="1676"/>
      <c r="O35" s="1676"/>
      <c r="P35" s="1676"/>
      <c r="Q35" s="1676"/>
      <c r="R35" s="1676"/>
      <c r="S35" s="1676"/>
      <c r="T35" s="1676"/>
      <c r="U35" s="1676"/>
      <c r="V35" s="63"/>
    </row>
    <row r="36" spans="1:22" s="64" customFormat="1" ht="20.100000000000001" customHeight="1" x14ac:dyDescent="0.25">
      <c r="A36" s="65"/>
      <c r="B36" s="1676"/>
      <c r="C36" s="1676"/>
      <c r="D36" s="1676"/>
      <c r="E36" s="1676"/>
      <c r="F36" s="1676"/>
      <c r="G36" s="1676"/>
      <c r="H36" s="1676"/>
      <c r="I36" s="1676"/>
      <c r="J36" s="1676"/>
      <c r="K36" s="1676"/>
      <c r="L36" s="1676"/>
      <c r="M36" s="1676"/>
      <c r="N36" s="1676"/>
      <c r="O36" s="1676"/>
      <c r="P36" s="1676"/>
      <c r="Q36" s="1676"/>
      <c r="R36" s="1676"/>
      <c r="S36" s="1676"/>
      <c r="T36" s="1676"/>
      <c r="U36" s="1676"/>
      <c r="V36" s="63"/>
    </row>
    <row r="37" spans="1:22" s="64" customFormat="1" ht="20.100000000000001" customHeight="1" x14ac:dyDescent="0.25">
      <c r="A37" s="65"/>
      <c r="B37" s="1676"/>
      <c r="C37" s="1676"/>
      <c r="D37" s="1676"/>
      <c r="E37" s="1676"/>
      <c r="F37" s="1676"/>
      <c r="G37" s="1676"/>
      <c r="H37" s="1676"/>
      <c r="I37" s="1676"/>
      <c r="J37" s="1676"/>
      <c r="K37" s="1676"/>
      <c r="L37" s="1676"/>
      <c r="M37" s="1676"/>
      <c r="N37" s="1676"/>
      <c r="O37" s="1676"/>
      <c r="P37" s="1676"/>
      <c r="Q37" s="1676"/>
      <c r="R37" s="1676"/>
      <c r="S37" s="1676"/>
      <c r="T37" s="1676"/>
      <c r="U37" s="1676"/>
      <c r="V37" s="63"/>
    </row>
    <row r="38" spans="1:22" s="64" customFormat="1" ht="20.100000000000001" customHeight="1" x14ac:dyDescent="0.25">
      <c r="A38" s="65"/>
      <c r="B38" s="1676"/>
      <c r="C38" s="1676"/>
      <c r="D38" s="1676"/>
      <c r="E38" s="1676"/>
      <c r="F38" s="1676"/>
      <c r="G38" s="1676"/>
      <c r="H38" s="1676"/>
      <c r="I38" s="1676"/>
      <c r="J38" s="1676"/>
      <c r="K38" s="1676"/>
      <c r="L38" s="1676"/>
      <c r="M38" s="1676"/>
      <c r="N38" s="1676"/>
      <c r="O38" s="1676"/>
      <c r="P38" s="1676"/>
      <c r="Q38" s="1676"/>
      <c r="R38" s="1676"/>
      <c r="S38" s="1676"/>
      <c r="T38" s="1676"/>
      <c r="U38" s="1676"/>
      <c r="V38" s="63"/>
    </row>
    <row r="39" spans="1:22" s="64" customFormat="1" ht="20.100000000000001" customHeight="1" x14ac:dyDescent="0.25">
      <c r="A39" s="65"/>
      <c r="B39" s="1676"/>
      <c r="C39" s="1676"/>
      <c r="D39" s="1676"/>
      <c r="E39" s="1676"/>
      <c r="F39" s="1676"/>
      <c r="G39" s="1676"/>
      <c r="H39" s="1676"/>
      <c r="I39" s="1676"/>
      <c r="J39" s="1676"/>
      <c r="K39" s="1676"/>
      <c r="L39" s="1676"/>
      <c r="M39" s="1676"/>
      <c r="N39" s="1676"/>
      <c r="O39" s="1676"/>
      <c r="P39" s="1676"/>
      <c r="Q39" s="1676"/>
      <c r="R39" s="1676"/>
      <c r="S39" s="1676"/>
      <c r="T39" s="1676"/>
      <c r="U39" s="1676"/>
      <c r="V39" s="63"/>
    </row>
    <row r="40" spans="1:22" s="64" customFormat="1" ht="20.100000000000001" customHeight="1" x14ac:dyDescent="0.25">
      <c r="A40" s="65"/>
      <c r="B40" s="1676"/>
      <c r="C40" s="1676"/>
      <c r="D40" s="1676"/>
      <c r="E40" s="1676"/>
      <c r="F40" s="1676"/>
      <c r="G40" s="1676"/>
      <c r="H40" s="1676"/>
      <c r="I40" s="1676"/>
      <c r="J40" s="1676"/>
      <c r="K40" s="1676"/>
      <c r="L40" s="1676"/>
      <c r="M40" s="1676"/>
      <c r="N40" s="1676"/>
      <c r="O40" s="1676"/>
      <c r="P40" s="1676"/>
      <c r="Q40" s="1676"/>
      <c r="R40" s="1676"/>
      <c r="S40" s="1676"/>
      <c r="T40" s="1676"/>
      <c r="U40" s="1676"/>
      <c r="V40" s="63"/>
    </row>
    <row r="41" spans="1:22" s="64" customFormat="1" ht="20.100000000000001" customHeight="1" x14ac:dyDescent="0.25">
      <c r="A41" s="65"/>
      <c r="B41" s="1676"/>
      <c r="C41" s="1676"/>
      <c r="D41" s="1676"/>
      <c r="E41" s="1676"/>
      <c r="F41" s="1676"/>
      <c r="G41" s="1676"/>
      <c r="H41" s="1676"/>
      <c r="I41" s="1676"/>
      <c r="J41" s="1676"/>
      <c r="K41" s="1676"/>
      <c r="L41" s="1676"/>
      <c r="M41" s="1676"/>
      <c r="N41" s="1676"/>
      <c r="O41" s="1676"/>
      <c r="P41" s="1676"/>
      <c r="Q41" s="1676"/>
      <c r="R41" s="1676"/>
      <c r="S41" s="1676"/>
      <c r="T41" s="1676"/>
      <c r="U41" s="1676"/>
      <c r="V41" s="63"/>
    </row>
    <row r="42" spans="1:22" s="64" customFormat="1" ht="20.100000000000001" customHeight="1" x14ac:dyDescent="0.25">
      <c r="A42" s="65"/>
      <c r="B42" s="1676"/>
      <c r="C42" s="1676"/>
      <c r="D42" s="1676"/>
      <c r="E42" s="1676"/>
      <c r="F42" s="1676"/>
      <c r="G42" s="1676"/>
      <c r="H42" s="1676"/>
      <c r="I42" s="1676"/>
      <c r="J42" s="1676"/>
      <c r="K42" s="1676"/>
      <c r="L42" s="1676"/>
      <c r="M42" s="1676"/>
      <c r="N42" s="1676"/>
      <c r="O42" s="1676"/>
      <c r="P42" s="1676"/>
      <c r="Q42" s="1676"/>
      <c r="R42" s="1676"/>
      <c r="S42" s="1676"/>
      <c r="T42" s="1676"/>
      <c r="U42" s="1676"/>
      <c r="V42" s="63"/>
    </row>
    <row r="43" spans="1:22" s="64" customFormat="1" ht="20.100000000000001" customHeight="1" x14ac:dyDescent="0.25">
      <c r="A43" s="65"/>
      <c r="B43" s="1676"/>
      <c r="C43" s="1676"/>
      <c r="D43" s="1676"/>
      <c r="E43" s="1676"/>
      <c r="F43" s="1676"/>
      <c r="G43" s="1676"/>
      <c r="H43" s="1676"/>
      <c r="I43" s="1676"/>
      <c r="J43" s="1676"/>
      <c r="K43" s="1676"/>
      <c r="L43" s="1676"/>
      <c r="M43" s="1676"/>
      <c r="N43" s="1676"/>
      <c r="O43" s="1676"/>
      <c r="P43" s="1676"/>
      <c r="Q43" s="1676"/>
      <c r="R43" s="1676"/>
      <c r="S43" s="1676"/>
      <c r="T43" s="1676"/>
      <c r="U43" s="1676"/>
      <c r="V43" s="63"/>
    </row>
    <row r="44" spans="1:22" s="64" customFormat="1" ht="20.100000000000001" customHeight="1" x14ac:dyDescent="0.25">
      <c r="A44" s="65"/>
      <c r="B44" s="1676"/>
      <c r="C44" s="1676"/>
      <c r="D44" s="1676"/>
      <c r="E44" s="1676"/>
      <c r="F44" s="1676"/>
      <c r="G44" s="1676"/>
      <c r="H44" s="1676"/>
      <c r="I44" s="1676"/>
      <c r="J44" s="1676"/>
      <c r="K44" s="1676"/>
      <c r="L44" s="1676"/>
      <c r="M44" s="1676"/>
      <c r="N44" s="1676"/>
      <c r="O44" s="1676"/>
      <c r="P44" s="1676"/>
      <c r="Q44" s="1676"/>
      <c r="R44" s="1676"/>
      <c r="S44" s="1676"/>
      <c r="T44" s="1676"/>
      <c r="U44" s="1676"/>
      <c r="V44" s="63"/>
    </row>
    <row r="45" spans="1:22" s="64" customFormat="1" ht="20.100000000000001" customHeight="1" x14ac:dyDescent="0.25">
      <c r="A45" s="65"/>
      <c r="B45" s="1676"/>
      <c r="C45" s="1676"/>
      <c r="D45" s="1676"/>
      <c r="E45" s="1676"/>
      <c r="F45" s="1676"/>
      <c r="G45" s="1676"/>
      <c r="H45" s="1676"/>
      <c r="I45" s="1676"/>
      <c r="J45" s="1676"/>
      <c r="K45" s="1676"/>
      <c r="L45" s="1676"/>
      <c r="M45" s="1676"/>
      <c r="N45" s="1676"/>
      <c r="O45" s="1676"/>
      <c r="P45" s="1676"/>
      <c r="Q45" s="1676"/>
      <c r="R45" s="1676"/>
      <c r="S45" s="1676"/>
      <c r="T45" s="1676"/>
      <c r="U45" s="1676"/>
      <c r="V45" s="63"/>
    </row>
    <row r="46" spans="1:22" s="64" customFormat="1" ht="20.100000000000001" customHeight="1" x14ac:dyDescent="0.25">
      <c r="A46" s="65"/>
      <c r="B46" s="1676"/>
      <c r="C46" s="1676"/>
      <c r="D46" s="1676"/>
      <c r="E46" s="1676"/>
      <c r="F46" s="1676"/>
      <c r="G46" s="1676"/>
      <c r="H46" s="1676"/>
      <c r="I46" s="1676"/>
      <c r="J46" s="1676"/>
      <c r="K46" s="1676"/>
      <c r="L46" s="1676"/>
      <c r="M46" s="1676"/>
      <c r="N46" s="1676"/>
      <c r="O46" s="1676"/>
      <c r="P46" s="1676"/>
      <c r="Q46" s="1676"/>
      <c r="R46" s="1676"/>
      <c r="S46" s="1676"/>
      <c r="T46" s="1676"/>
      <c r="U46" s="1676"/>
      <c r="V46" s="63"/>
    </row>
    <row r="47" spans="1:22" s="64" customFormat="1" ht="20.100000000000001" customHeight="1" x14ac:dyDescent="0.25">
      <c r="A47" s="65"/>
      <c r="B47" s="1676"/>
      <c r="C47" s="1676"/>
      <c r="D47" s="1676"/>
      <c r="E47" s="1676"/>
      <c r="F47" s="1676"/>
      <c r="G47" s="1676"/>
      <c r="H47" s="1676"/>
      <c r="I47" s="1676"/>
      <c r="J47" s="1676"/>
      <c r="K47" s="1676"/>
      <c r="L47" s="1676"/>
      <c r="M47" s="1676"/>
      <c r="N47" s="1676"/>
      <c r="O47" s="1676"/>
      <c r="P47" s="1676"/>
      <c r="Q47" s="1676"/>
      <c r="R47" s="1676"/>
      <c r="S47" s="1676"/>
      <c r="T47" s="1676"/>
      <c r="U47" s="1676"/>
      <c r="V47" s="63"/>
    </row>
    <row r="48" spans="1:22" s="64" customFormat="1" ht="20.100000000000001" customHeight="1" x14ac:dyDescent="0.25">
      <c r="A48" s="65"/>
      <c r="B48" s="1676"/>
      <c r="C48" s="1676"/>
      <c r="D48" s="1676"/>
      <c r="E48" s="1676"/>
      <c r="F48" s="1676"/>
      <c r="G48" s="1676"/>
      <c r="H48" s="1676"/>
      <c r="I48" s="1676"/>
      <c r="J48" s="1676"/>
      <c r="K48" s="1676"/>
      <c r="L48" s="1676"/>
      <c r="M48" s="1676"/>
      <c r="N48" s="1676"/>
      <c r="O48" s="1676"/>
      <c r="P48" s="1676"/>
      <c r="Q48" s="1676"/>
      <c r="R48" s="1676"/>
      <c r="S48" s="1676"/>
      <c r="T48" s="1676"/>
      <c r="U48" s="1676"/>
      <c r="V48" s="63"/>
    </row>
    <row r="49" spans="1:22" s="64" customFormat="1" ht="20.100000000000001" customHeight="1" x14ac:dyDescent="0.25">
      <c r="A49" s="65"/>
      <c r="B49" s="1676"/>
      <c r="C49" s="1676"/>
      <c r="D49" s="1676"/>
      <c r="E49" s="1676"/>
      <c r="F49" s="1676"/>
      <c r="G49" s="1676"/>
      <c r="H49" s="1676"/>
      <c r="I49" s="1676"/>
      <c r="J49" s="1676"/>
      <c r="K49" s="1676"/>
      <c r="L49" s="1676"/>
      <c r="M49" s="1676"/>
      <c r="N49" s="1676"/>
      <c r="O49" s="1676"/>
      <c r="P49" s="1676"/>
      <c r="Q49" s="1676"/>
      <c r="R49" s="1676"/>
      <c r="S49" s="1676"/>
      <c r="T49" s="1676"/>
      <c r="U49" s="1676"/>
      <c r="V49" s="63"/>
    </row>
    <row r="50" spans="1:22" s="64" customFormat="1" ht="20.100000000000001" customHeight="1" x14ac:dyDescent="0.25">
      <c r="A50" s="65"/>
      <c r="B50" s="1676"/>
      <c r="C50" s="1676"/>
      <c r="D50" s="1676"/>
      <c r="E50" s="1676"/>
      <c r="F50" s="1676"/>
      <c r="G50" s="1676"/>
      <c r="H50" s="1676"/>
      <c r="I50" s="1676"/>
      <c r="J50" s="1676"/>
      <c r="K50" s="1676"/>
      <c r="L50" s="1676"/>
      <c r="M50" s="1676"/>
      <c r="N50" s="1676"/>
      <c r="O50" s="1676"/>
      <c r="P50" s="1676"/>
      <c r="Q50" s="1676"/>
      <c r="R50" s="1676"/>
      <c r="S50" s="1676"/>
      <c r="T50" s="1676"/>
      <c r="U50" s="1676"/>
      <c r="V50" s="63"/>
    </row>
    <row r="51" spans="1:22" s="64" customFormat="1" ht="20.100000000000001" customHeight="1" x14ac:dyDescent="0.25">
      <c r="A51" s="65"/>
      <c r="B51" s="1676"/>
      <c r="C51" s="1676"/>
      <c r="D51" s="1676"/>
      <c r="E51" s="1676"/>
      <c r="F51" s="1676"/>
      <c r="G51" s="1676"/>
      <c r="H51" s="1676"/>
      <c r="I51" s="1676"/>
      <c r="J51" s="1676"/>
      <c r="K51" s="1676"/>
      <c r="L51" s="1676"/>
      <c r="M51" s="1676"/>
      <c r="N51" s="1676"/>
      <c r="O51" s="1676"/>
      <c r="P51" s="1676"/>
      <c r="Q51" s="1676"/>
      <c r="R51" s="1676"/>
      <c r="S51" s="1676"/>
      <c r="T51" s="1676"/>
      <c r="U51" s="1676"/>
      <c r="V51" s="63"/>
    </row>
    <row r="52" spans="1:22" s="64" customFormat="1" ht="20.100000000000001" customHeight="1" x14ac:dyDescent="0.25">
      <c r="A52" s="65"/>
      <c r="B52" s="1676"/>
      <c r="C52" s="1676"/>
      <c r="D52" s="1676"/>
      <c r="E52" s="1676"/>
      <c r="F52" s="1676"/>
      <c r="G52" s="1676"/>
      <c r="H52" s="1676"/>
      <c r="I52" s="1676"/>
      <c r="J52" s="1676"/>
      <c r="K52" s="1676"/>
      <c r="L52" s="1676"/>
      <c r="M52" s="1676"/>
      <c r="N52" s="1676"/>
      <c r="O52" s="1676"/>
      <c r="P52" s="1676"/>
      <c r="Q52" s="1676"/>
      <c r="R52" s="1676"/>
      <c r="S52" s="1676"/>
      <c r="T52" s="1676"/>
      <c r="U52" s="1676"/>
      <c r="V52" s="63"/>
    </row>
    <row r="53" spans="1:22" s="64" customFormat="1" ht="20.100000000000001" customHeight="1" x14ac:dyDescent="0.25">
      <c r="A53" s="65"/>
      <c r="B53" s="1676"/>
      <c r="C53" s="1676"/>
      <c r="D53" s="1676"/>
      <c r="E53" s="1676"/>
      <c r="F53" s="1676"/>
      <c r="G53" s="1676"/>
      <c r="H53" s="1676"/>
      <c r="I53" s="1676"/>
      <c r="J53" s="1676"/>
      <c r="K53" s="1676"/>
      <c r="L53" s="1676"/>
      <c r="M53" s="1676"/>
      <c r="N53" s="1676"/>
      <c r="O53" s="1676"/>
      <c r="P53" s="1676"/>
      <c r="Q53" s="1676"/>
      <c r="R53" s="1676"/>
      <c r="S53" s="1676"/>
      <c r="T53" s="1676"/>
      <c r="U53" s="1676"/>
      <c r="V53" s="63"/>
    </row>
    <row r="54" spans="1:22" s="64" customFormat="1" ht="20.100000000000001" customHeight="1" x14ac:dyDescent="0.25">
      <c r="A54" s="65"/>
      <c r="B54" s="1676"/>
      <c r="C54" s="1676"/>
      <c r="D54" s="1676"/>
      <c r="E54" s="1676"/>
      <c r="F54" s="1676"/>
      <c r="G54" s="1676"/>
      <c r="H54" s="1676"/>
      <c r="I54" s="1676"/>
      <c r="J54" s="1676"/>
      <c r="K54" s="1676"/>
      <c r="L54" s="1676"/>
      <c r="M54" s="1676"/>
      <c r="N54" s="1676"/>
      <c r="O54" s="1676"/>
      <c r="P54" s="1676"/>
      <c r="Q54" s="1676"/>
      <c r="R54" s="1676"/>
      <c r="S54" s="1676"/>
      <c r="T54" s="1676"/>
      <c r="U54" s="1676"/>
      <c r="V54" s="63"/>
    </row>
    <row r="55" spans="1:22" s="64" customFormat="1" ht="20.100000000000001" customHeight="1" x14ac:dyDescent="0.25">
      <c r="A55" s="65"/>
      <c r="B55" s="1676"/>
      <c r="C55" s="1676"/>
      <c r="D55" s="1676"/>
      <c r="E55" s="1676"/>
      <c r="F55" s="1676"/>
      <c r="G55" s="1676"/>
      <c r="H55" s="1676"/>
      <c r="I55" s="1676"/>
      <c r="J55" s="1676"/>
      <c r="K55" s="1676"/>
      <c r="L55" s="1676"/>
      <c r="M55" s="1676"/>
      <c r="N55" s="1676"/>
      <c r="O55" s="1676"/>
      <c r="P55" s="1676"/>
      <c r="Q55" s="1676"/>
      <c r="R55" s="1676"/>
      <c r="S55" s="1676"/>
      <c r="T55" s="1676"/>
      <c r="U55" s="1676"/>
      <c r="V55" s="63"/>
    </row>
    <row r="56" spans="1:22" s="64" customFormat="1" ht="20.100000000000001" customHeight="1" x14ac:dyDescent="0.25">
      <c r="A56" s="65"/>
      <c r="B56" s="1676"/>
      <c r="C56" s="1676"/>
      <c r="D56" s="1676"/>
      <c r="E56" s="1676"/>
      <c r="F56" s="1676"/>
      <c r="G56" s="1676"/>
      <c r="H56" s="1676"/>
      <c r="I56" s="1676"/>
      <c r="J56" s="1676"/>
      <c r="K56" s="1676"/>
      <c r="L56" s="1676"/>
      <c r="M56" s="1676"/>
      <c r="N56" s="1676"/>
      <c r="O56" s="1676"/>
      <c r="P56" s="1676"/>
      <c r="Q56" s="1676"/>
      <c r="R56" s="1676"/>
      <c r="S56" s="1676"/>
      <c r="T56" s="1676"/>
      <c r="U56" s="1676"/>
      <c r="V56" s="63"/>
    </row>
    <row r="57" spans="1:22" s="64" customFormat="1" ht="20.100000000000001" customHeight="1" x14ac:dyDescent="0.25">
      <c r="A57" s="65"/>
      <c r="B57" s="1676"/>
      <c r="C57" s="1676"/>
      <c r="D57" s="1676"/>
      <c r="E57" s="1676"/>
      <c r="F57" s="1676"/>
      <c r="G57" s="1676"/>
      <c r="H57" s="1676"/>
      <c r="I57" s="1676"/>
      <c r="J57" s="1676"/>
      <c r="K57" s="1676"/>
      <c r="L57" s="1676"/>
      <c r="M57" s="1676"/>
      <c r="N57" s="1676"/>
      <c r="O57" s="1676"/>
      <c r="P57" s="1676"/>
      <c r="Q57" s="1676"/>
      <c r="R57" s="1676"/>
      <c r="S57" s="1676"/>
      <c r="T57" s="1676"/>
      <c r="U57" s="1676"/>
      <c r="V57" s="63"/>
    </row>
    <row r="58" spans="1:22" s="64" customFormat="1" ht="20.100000000000001" customHeight="1" x14ac:dyDescent="0.25">
      <c r="A58" s="65"/>
      <c r="B58" s="1676"/>
      <c r="C58" s="1676"/>
      <c r="D58" s="1676"/>
      <c r="E58" s="1676"/>
      <c r="F58" s="1676"/>
      <c r="G58" s="1676"/>
      <c r="H58" s="1676"/>
      <c r="I58" s="1676"/>
      <c r="J58" s="1676"/>
      <c r="K58" s="1676"/>
      <c r="L58" s="1676"/>
      <c r="M58" s="1676"/>
      <c r="N58" s="1676"/>
      <c r="O58" s="1676"/>
      <c r="P58" s="1676"/>
      <c r="Q58" s="1676"/>
      <c r="R58" s="1676"/>
      <c r="S58" s="1676"/>
      <c r="T58" s="1676"/>
      <c r="U58" s="1676"/>
      <c r="V58" s="63"/>
    </row>
    <row r="59" spans="1:22" s="64" customFormat="1" ht="20.100000000000001" customHeight="1" x14ac:dyDescent="0.25">
      <c r="A59" s="65"/>
      <c r="B59" s="1676"/>
      <c r="C59" s="1676"/>
      <c r="D59" s="1676"/>
      <c r="E59" s="1676"/>
      <c r="F59" s="1676"/>
      <c r="G59" s="1676"/>
      <c r="H59" s="1676"/>
      <c r="I59" s="1676"/>
      <c r="J59" s="1676"/>
      <c r="K59" s="1676"/>
      <c r="L59" s="1676"/>
      <c r="M59" s="1676"/>
      <c r="N59" s="1676"/>
      <c r="O59" s="1676"/>
      <c r="P59" s="1676"/>
      <c r="Q59" s="1676"/>
      <c r="R59" s="1676"/>
      <c r="S59" s="1676"/>
      <c r="T59" s="1676"/>
      <c r="U59" s="1676"/>
      <c r="V59" s="63"/>
    </row>
    <row r="60" spans="1:22" s="64" customFormat="1" ht="20.100000000000001" customHeight="1" x14ac:dyDescent="0.25">
      <c r="A60" s="65"/>
      <c r="B60" s="1676"/>
      <c r="C60" s="1676"/>
      <c r="D60" s="1676"/>
      <c r="E60" s="1676"/>
      <c r="F60" s="1676"/>
      <c r="G60" s="1676"/>
      <c r="H60" s="1676"/>
      <c r="I60" s="1676"/>
      <c r="J60" s="1676"/>
      <c r="K60" s="1676"/>
      <c r="L60" s="1676"/>
      <c r="M60" s="1676"/>
      <c r="N60" s="1676"/>
      <c r="O60" s="1676"/>
      <c r="P60" s="1676"/>
      <c r="Q60" s="1676"/>
      <c r="R60" s="1676"/>
      <c r="S60" s="1676"/>
      <c r="T60" s="1676"/>
      <c r="U60" s="1676"/>
      <c r="V60" s="63"/>
    </row>
    <row r="61" spans="1:22" s="64" customFormat="1" ht="20.100000000000001" customHeight="1" thickBot="1" x14ac:dyDescent="0.3">
      <c r="A61" s="66"/>
      <c r="B61" s="882"/>
      <c r="C61" s="882"/>
      <c r="D61" s="882"/>
      <c r="E61" s="882"/>
      <c r="F61" s="882"/>
      <c r="G61" s="882"/>
      <c r="H61" s="882"/>
      <c r="I61" s="882"/>
      <c r="J61" s="882"/>
      <c r="K61" s="882"/>
      <c r="L61" s="882"/>
      <c r="M61" s="882"/>
      <c r="N61" s="882"/>
      <c r="O61" s="882"/>
      <c r="P61" s="882"/>
      <c r="Q61" s="882"/>
      <c r="R61" s="882"/>
      <c r="S61" s="882"/>
      <c r="T61" s="882"/>
      <c r="U61" s="882"/>
      <c r="V61" s="67"/>
    </row>
  </sheetData>
  <sheetProtection selectLockedCells="1"/>
  <mergeCells count="58">
    <mergeCell ref="B57:U57"/>
    <mergeCell ref="B58:U58"/>
    <mergeCell ref="B59:U59"/>
    <mergeCell ref="B60:U60"/>
    <mergeCell ref="B51:U51"/>
    <mergeCell ref="B52:U52"/>
    <mergeCell ref="B53:U53"/>
    <mergeCell ref="B54:U54"/>
    <mergeCell ref="B55:U55"/>
    <mergeCell ref="B56:U56"/>
    <mergeCell ref="B50:U50"/>
    <mergeCell ref="B39:U39"/>
    <mergeCell ref="B40:U40"/>
    <mergeCell ref="B41:U41"/>
    <mergeCell ref="B42:U42"/>
    <mergeCell ref="B43:U43"/>
    <mergeCell ref="B44:U44"/>
    <mergeCell ref="B45:U45"/>
    <mergeCell ref="B46:U46"/>
    <mergeCell ref="B47:U47"/>
    <mergeCell ref="B48:U48"/>
    <mergeCell ref="B49:U49"/>
    <mergeCell ref="B38:U38"/>
    <mergeCell ref="B27:U27"/>
    <mergeCell ref="B28:U28"/>
    <mergeCell ref="B29:U29"/>
    <mergeCell ref="B30:U30"/>
    <mergeCell ref="B31:U31"/>
    <mergeCell ref="B32:U32"/>
    <mergeCell ref="B33:U33"/>
    <mergeCell ref="B34:U34"/>
    <mergeCell ref="B35:U35"/>
    <mergeCell ref="B36:U36"/>
    <mergeCell ref="B37:U37"/>
    <mergeCell ref="B26:U26"/>
    <mergeCell ref="B15:U15"/>
    <mergeCell ref="B16:U16"/>
    <mergeCell ref="B17:U17"/>
    <mergeCell ref="B18:U18"/>
    <mergeCell ref="B19:U19"/>
    <mergeCell ref="B20:U20"/>
    <mergeCell ref="B21:U21"/>
    <mergeCell ref="B22:U22"/>
    <mergeCell ref="B23:U23"/>
    <mergeCell ref="B24:U24"/>
    <mergeCell ref="B25:U25"/>
    <mergeCell ref="B14:U14"/>
    <mergeCell ref="B1:U1"/>
    <mergeCell ref="B2:U3"/>
    <mergeCell ref="B5:U5"/>
    <mergeCell ref="B6:U6"/>
    <mergeCell ref="B7:U7"/>
    <mergeCell ref="B8:U8"/>
    <mergeCell ref="B9:U9"/>
    <mergeCell ref="B10:U10"/>
    <mergeCell ref="B11:U11"/>
    <mergeCell ref="B12:U12"/>
    <mergeCell ref="B13:U13"/>
  </mergeCells>
  <pageMargins left="0.7" right="0.7" top="0.75" bottom="0.75" header="0.3" footer="0.3"/>
  <pageSetup scale="61"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tabColor theme="1" tint="0.34998626667073579"/>
    <pageSetUpPr fitToPage="1"/>
  </sheetPr>
  <dimension ref="A1:AZ67"/>
  <sheetViews>
    <sheetView showGridLines="0" zoomScaleNormal="100" zoomScaleSheetLayoutView="100" workbookViewId="0">
      <selection activeCell="Y53" sqref="Y53"/>
    </sheetView>
  </sheetViews>
  <sheetFormatPr defaultColWidth="5.33203125" defaultRowHeight="13.2" x14ac:dyDescent="0.25"/>
  <cols>
    <col min="1" max="1" width="1.88671875" style="6" customWidth="1"/>
    <col min="2" max="9" width="5.33203125" style="6" customWidth="1"/>
    <col min="10" max="10" width="6.33203125" style="6" customWidth="1"/>
    <col min="11" max="12" width="5.33203125" style="6" customWidth="1"/>
    <col min="13" max="13" width="5.6640625" style="6" customWidth="1"/>
    <col min="14" max="14" width="5.33203125" style="6" customWidth="1"/>
    <col min="15" max="15" width="6" style="6" customWidth="1"/>
    <col min="16" max="16" width="5.33203125" style="6" customWidth="1"/>
    <col min="17" max="17" width="1.44140625" style="6" customWidth="1"/>
    <col min="18" max="18" width="6.6640625" style="6" customWidth="1"/>
    <col min="19" max="19" width="5.33203125" style="6" customWidth="1"/>
    <col min="20" max="20" width="2.5546875" style="6" customWidth="1"/>
    <col min="21" max="21" width="4.109375" style="6" customWidth="1"/>
    <col min="22" max="22" width="2" style="6" customWidth="1"/>
    <col min="23" max="16384" width="5.33203125" style="6"/>
  </cols>
  <sheetData>
    <row r="1" spans="1:23" ht="39.9" customHeight="1" thickBot="1" x14ac:dyDescent="0.3">
      <c r="A1" s="469"/>
      <c r="B1" s="470"/>
      <c r="C1" s="470"/>
      <c r="D1" s="470"/>
      <c r="E1" s="470"/>
      <c r="F1" s="470"/>
      <c r="G1" s="471"/>
      <c r="H1" s="471"/>
      <c r="I1" s="471"/>
      <c r="J1" s="471"/>
      <c r="K1" s="472"/>
      <c r="L1" s="473" t="s">
        <v>529</v>
      </c>
      <c r="M1" s="472"/>
      <c r="N1" s="474"/>
      <c r="O1" s="471"/>
      <c r="P1" s="471"/>
      <c r="Q1" s="471"/>
      <c r="R1" s="471"/>
      <c r="S1" s="471"/>
      <c r="T1" s="471"/>
      <c r="U1" s="471"/>
      <c r="V1" s="470"/>
      <c r="W1" s="475"/>
    </row>
    <row r="2" spans="1:23" ht="9" customHeight="1" x14ac:dyDescent="0.25">
      <c r="A2" s="7"/>
      <c r="B2" s="8"/>
      <c r="C2" s="8"/>
      <c r="D2" s="8"/>
      <c r="E2" s="8"/>
      <c r="F2" s="8"/>
      <c r="G2" s="8"/>
      <c r="H2" s="8"/>
      <c r="I2" s="8"/>
      <c r="J2" s="8"/>
      <c r="K2" s="8"/>
      <c r="L2" s="8"/>
      <c r="M2" s="8"/>
      <c r="N2" s="8"/>
      <c r="O2" s="8"/>
      <c r="P2" s="8"/>
      <c r="Q2" s="8"/>
      <c r="R2" s="8"/>
      <c r="S2" s="8"/>
      <c r="T2" s="8"/>
      <c r="U2" s="8"/>
      <c r="V2" s="8"/>
      <c r="W2" s="9"/>
    </row>
    <row r="3" spans="1:23" s="1" customFormat="1" x14ac:dyDescent="0.25">
      <c r="A3" s="10"/>
      <c r="B3" s="1686" t="s">
        <v>621</v>
      </c>
      <c r="C3" s="1686"/>
      <c r="D3" s="1707">
        <f>'Title Page'!D4</f>
        <v>0</v>
      </c>
      <c r="E3" s="1707"/>
      <c r="F3" s="1707"/>
      <c r="G3" s="1707"/>
      <c r="H3" s="1707"/>
      <c r="I3" s="1707"/>
      <c r="J3" s="1707"/>
      <c r="K3" s="1707"/>
      <c r="L3" s="1706" t="s">
        <v>622</v>
      </c>
      <c r="M3" s="1706"/>
      <c r="N3" s="1706"/>
      <c r="O3" s="1707">
        <f>'Title Page'!D5</f>
        <v>0</v>
      </c>
      <c r="P3" s="1707"/>
      <c r="Q3" s="1707"/>
      <c r="R3" s="1707"/>
      <c r="S3" s="1707"/>
      <c r="T3" s="1707"/>
      <c r="U3" s="1707"/>
      <c r="V3" s="1707"/>
      <c r="W3" s="13"/>
    </row>
    <row r="4" spans="1:23" s="1" customFormat="1" ht="15.75" customHeight="1" x14ac:dyDescent="0.25">
      <c r="A4" s="10"/>
      <c r="B4" s="1686" t="s">
        <v>623</v>
      </c>
      <c r="C4" s="1686"/>
      <c r="D4" s="1686"/>
      <c r="E4" s="1686"/>
      <c r="F4" s="1708">
        <f>'Title Page'!D6</f>
        <v>0</v>
      </c>
      <c r="G4" s="1708"/>
      <c r="H4" s="1708"/>
      <c r="I4" s="1708"/>
      <c r="J4" s="1708"/>
      <c r="K4" s="1708"/>
      <c r="L4" s="1706" t="s">
        <v>624</v>
      </c>
      <c r="M4" s="1706"/>
      <c r="N4" s="1706"/>
      <c r="O4" s="1709" t="s">
        <v>203</v>
      </c>
      <c r="P4" s="1709"/>
      <c r="Q4" s="1709"/>
      <c r="R4" s="1709"/>
      <c r="S4" s="1709"/>
      <c r="T4" s="1709"/>
      <c r="U4" s="1709"/>
      <c r="V4" s="1709"/>
      <c r="W4" s="13"/>
    </row>
    <row r="5" spans="1:23" s="1" customFormat="1" ht="17.25" customHeight="1" x14ac:dyDescent="0.25">
      <c r="A5" s="10"/>
      <c r="B5" s="1" t="s">
        <v>625</v>
      </c>
      <c r="F5" s="1707">
        <f>'Title Page'!D7</f>
        <v>0</v>
      </c>
      <c r="G5" s="1707"/>
      <c r="H5" s="1707"/>
      <c r="I5" s="1707"/>
      <c r="J5" s="1707"/>
      <c r="K5" s="1707"/>
      <c r="L5" s="1707"/>
      <c r="M5" s="1707"/>
      <c r="N5" s="1707"/>
      <c r="O5" s="1707"/>
      <c r="P5" s="1707"/>
      <c r="Q5" s="625"/>
      <c r="R5" s="843" t="s">
        <v>626</v>
      </c>
      <c r="S5" s="1710">
        <f>'Title Page'!D8</f>
        <v>0</v>
      </c>
      <c r="T5" s="1710"/>
      <c r="U5" s="1710"/>
      <c r="V5" s="1710"/>
      <c r="W5" s="13"/>
    </row>
    <row r="6" spans="1:23" s="1" customFormat="1" ht="16.5" customHeight="1" x14ac:dyDescent="0.25">
      <c r="A6" s="10"/>
      <c r="B6" s="1686" t="s">
        <v>627</v>
      </c>
      <c r="C6" s="1686"/>
      <c r="D6" s="1686"/>
      <c r="E6" s="1686"/>
      <c r="F6" s="1686"/>
      <c r="G6" s="1681" t="s">
        <v>203</v>
      </c>
      <c r="H6" s="1681"/>
      <c r="I6" s="1681"/>
      <c r="J6" s="1681"/>
      <c r="K6" s="1681"/>
      <c r="L6" s="1681"/>
      <c r="M6" s="1681"/>
      <c r="N6" s="1681"/>
      <c r="O6" s="1681"/>
      <c r="P6" s="1681"/>
      <c r="Q6" s="625"/>
      <c r="R6" s="843" t="s">
        <v>626</v>
      </c>
      <c r="S6" s="1711" t="s">
        <v>203</v>
      </c>
      <c r="T6" s="1711"/>
      <c r="U6" s="1711"/>
      <c r="V6" s="1711"/>
      <c r="W6" s="13"/>
    </row>
    <row r="7" spans="1:23" s="1" customFormat="1" ht="15.75" customHeight="1" x14ac:dyDescent="0.25">
      <c r="A7" s="10"/>
      <c r="B7" s="1" t="s">
        <v>628</v>
      </c>
      <c r="F7" s="27"/>
      <c r="G7" s="27"/>
      <c r="H7" s="27"/>
      <c r="I7" s="625"/>
      <c r="J7" s="1687" t="s">
        <v>629</v>
      </c>
      <c r="K7" s="1687"/>
      <c r="L7" s="1687"/>
      <c r="M7" s="1687"/>
      <c r="N7" s="1681"/>
      <c r="O7" s="1681"/>
      <c r="P7" s="1681"/>
      <c r="Q7" s="625"/>
      <c r="R7" s="1686" t="s">
        <v>630</v>
      </c>
      <c r="S7" s="1686"/>
      <c r="T7" s="1682"/>
      <c r="U7" s="1682"/>
      <c r="V7" s="1682"/>
      <c r="W7" s="13"/>
    </row>
    <row r="8" spans="1:23" s="1" customFormat="1" ht="16.5" customHeight="1" x14ac:dyDescent="0.25">
      <c r="A8" s="10"/>
      <c r="B8" s="1686" t="s">
        <v>631</v>
      </c>
      <c r="C8" s="1686"/>
      <c r="D8" s="1686"/>
      <c r="E8" s="1683" t="s">
        <v>203</v>
      </c>
      <c r="F8" s="1684"/>
      <c r="G8" s="1684"/>
      <c r="H8" s="1688" t="s">
        <v>632</v>
      </c>
      <c r="I8" s="1688"/>
      <c r="J8" s="1688"/>
      <c r="K8" s="1688"/>
      <c r="L8" s="1688"/>
      <c r="M8" s="1688"/>
      <c r="N8" s="1681" t="s">
        <v>203</v>
      </c>
      <c r="O8" s="1681"/>
      <c r="P8" s="1681"/>
      <c r="Q8" s="18"/>
      <c r="R8" s="1" t="s">
        <v>626</v>
      </c>
      <c r="S8" s="1685" t="s">
        <v>203</v>
      </c>
      <c r="T8" s="1685"/>
      <c r="U8" s="1685"/>
      <c r="V8" s="1685"/>
      <c r="W8" s="13"/>
    </row>
    <row r="9" spans="1:23" ht="9.9" customHeight="1" x14ac:dyDescent="0.25">
      <c r="A9" s="10"/>
      <c r="B9" s="1"/>
      <c r="C9" s="1"/>
      <c r="D9" s="1"/>
      <c r="E9" s="1"/>
      <c r="F9" s="1"/>
      <c r="G9" s="1"/>
      <c r="H9" s="1"/>
      <c r="I9" s="111"/>
      <c r="J9" s="1"/>
      <c r="K9" s="1"/>
      <c r="L9" s="1"/>
      <c r="M9" s="1"/>
      <c r="N9" s="1"/>
      <c r="O9" s="1"/>
      <c r="P9" s="1"/>
      <c r="Q9" s="1"/>
      <c r="R9" s="1"/>
      <c r="S9" s="1"/>
      <c r="T9" s="1"/>
      <c r="U9" s="1"/>
      <c r="V9" s="1"/>
      <c r="W9" s="13"/>
    </row>
    <row r="10" spans="1:23" x14ac:dyDescent="0.25">
      <c r="A10" s="10"/>
      <c r="B10" s="1712" t="s">
        <v>633</v>
      </c>
      <c r="C10" s="1712"/>
      <c r="D10" s="1712"/>
      <c r="E10" s="1712"/>
      <c r="F10" s="1712"/>
      <c r="G10" s="1712"/>
      <c r="H10" s="1712"/>
      <c r="I10" s="1712"/>
      <c r="J10" s="1712"/>
      <c r="K10" s="11"/>
      <c r="L10" s="1712" t="s">
        <v>634</v>
      </c>
      <c r="M10" s="1712"/>
      <c r="N10" s="1712"/>
      <c r="O10" s="1712"/>
      <c r="P10" s="1712"/>
      <c r="Q10" s="1712"/>
      <c r="R10" s="1712"/>
      <c r="S10" s="1712"/>
      <c r="T10" s="1712"/>
      <c r="U10" s="1712"/>
      <c r="V10" s="1712"/>
      <c r="W10" s="13"/>
    </row>
    <row r="11" spans="1:23" x14ac:dyDescent="0.25">
      <c r="A11" s="10"/>
      <c r="B11" s="11"/>
      <c r="C11" s="11"/>
      <c r="D11" s="11"/>
      <c r="E11" s="11"/>
      <c r="F11" s="11"/>
      <c r="G11" s="11"/>
      <c r="H11" s="11"/>
      <c r="I11" s="11"/>
      <c r="J11" s="11"/>
      <c r="K11" s="11"/>
      <c r="L11" s="11"/>
      <c r="M11" s="11"/>
      <c r="N11" s="11"/>
      <c r="O11" s="11"/>
      <c r="P11" s="11"/>
      <c r="Q11" s="11"/>
      <c r="R11" s="11"/>
      <c r="S11" s="11"/>
      <c r="T11" s="11"/>
      <c r="U11" s="11"/>
      <c r="V11" s="11"/>
      <c r="W11" s="13"/>
    </row>
    <row r="12" spans="1:23" x14ac:dyDescent="0.25">
      <c r="A12" s="10"/>
      <c r="B12" s="1690" t="str">
        <f>'Title Page'!D18 &amp; " (" &amp; 'Title Page'!D19 &amp; ")"</f>
        <v xml:space="preserve"> ()</v>
      </c>
      <c r="C12" s="1690"/>
      <c r="D12" s="1690"/>
      <c r="E12" s="1690"/>
      <c r="F12" s="1690"/>
      <c r="G12" s="1690"/>
      <c r="H12" s="1690"/>
      <c r="I12" s="1690"/>
      <c r="J12" s="1690"/>
      <c r="K12" s="11"/>
      <c r="L12" s="1690" t="str">
        <f>'Title Page'!D11 &amp; " / " &amp; 'Title Page'!D12</f>
        <v xml:space="preserve"> / </v>
      </c>
      <c r="M12" s="1690"/>
      <c r="N12" s="1690"/>
      <c r="O12" s="1690"/>
      <c r="P12" s="1690"/>
      <c r="Q12" s="1690"/>
      <c r="R12" s="1690"/>
      <c r="S12" s="1690"/>
      <c r="T12" s="1690"/>
      <c r="U12" s="1690"/>
      <c r="V12" s="1690"/>
      <c r="W12" s="13"/>
    </row>
    <row r="13" spans="1:23" s="23" customFormat="1" x14ac:dyDescent="0.25">
      <c r="A13" s="20"/>
      <c r="B13" s="1691" t="s">
        <v>635</v>
      </c>
      <c r="C13" s="1691"/>
      <c r="D13" s="1691"/>
      <c r="E13" s="1691"/>
      <c r="F13" s="1691"/>
      <c r="G13" s="1691"/>
      <c r="H13" s="1691"/>
      <c r="I13" s="1691"/>
      <c r="J13" s="1691"/>
      <c r="K13" s="21"/>
      <c r="L13" s="1691" t="s">
        <v>636</v>
      </c>
      <c r="M13" s="1691"/>
      <c r="N13" s="1691"/>
      <c r="O13" s="1691"/>
      <c r="P13" s="1691"/>
      <c r="Q13" s="1691"/>
      <c r="R13" s="1691"/>
      <c r="S13" s="1691"/>
      <c r="T13" s="1691"/>
      <c r="U13" s="1691"/>
      <c r="V13" s="1691"/>
      <c r="W13" s="22"/>
    </row>
    <row r="14" spans="1:23" x14ac:dyDescent="0.25">
      <c r="A14" s="10"/>
      <c r="B14" s="18"/>
      <c r="C14" s="18"/>
      <c r="D14" s="18"/>
      <c r="E14" s="18"/>
      <c r="F14" s="18"/>
      <c r="G14" s="18"/>
      <c r="H14" s="18"/>
      <c r="I14" s="18"/>
      <c r="J14" s="18"/>
      <c r="K14" s="11"/>
      <c r="L14" s="844"/>
      <c r="M14" s="844"/>
      <c r="N14" s="844"/>
      <c r="O14" s="844"/>
      <c r="P14" s="844"/>
      <c r="Q14" s="844"/>
      <c r="R14" s="844"/>
      <c r="S14" s="844"/>
      <c r="T14" s="844"/>
      <c r="U14" s="844"/>
      <c r="V14" s="844"/>
      <c r="W14" s="13"/>
    </row>
    <row r="15" spans="1:23" x14ac:dyDescent="0.25">
      <c r="A15" s="10"/>
      <c r="B15" s="1689">
        <f>'Title Page'!D20</f>
        <v>0</v>
      </c>
      <c r="C15" s="1689"/>
      <c r="D15" s="1689"/>
      <c r="E15" s="1689"/>
      <c r="F15" s="1689"/>
      <c r="G15" s="1689"/>
      <c r="H15" s="1689"/>
      <c r="I15" s="1689"/>
      <c r="J15" s="1689"/>
      <c r="K15" s="11"/>
      <c r="L15" s="1690">
        <f>'Title Page'!D10</f>
        <v>0</v>
      </c>
      <c r="M15" s="1690"/>
      <c r="N15" s="1690"/>
      <c r="O15" s="1690"/>
      <c r="P15" s="1690"/>
      <c r="Q15" s="1690"/>
      <c r="R15" s="1690"/>
      <c r="S15" s="1690"/>
      <c r="T15" s="1690"/>
      <c r="U15" s="1690"/>
      <c r="V15" s="1690"/>
      <c r="W15" s="13"/>
    </row>
    <row r="16" spans="1:23" s="23" customFormat="1" x14ac:dyDescent="0.25">
      <c r="A16" s="20"/>
      <c r="B16" s="1691" t="s">
        <v>182</v>
      </c>
      <c r="C16" s="1691"/>
      <c r="D16" s="1691"/>
      <c r="E16" s="1691"/>
      <c r="F16" s="1691"/>
      <c r="G16" s="1691"/>
      <c r="H16" s="1691"/>
      <c r="I16" s="1691"/>
      <c r="J16" s="1691"/>
      <c r="K16" s="21"/>
      <c r="L16" s="1691" t="s">
        <v>637</v>
      </c>
      <c r="M16" s="1691"/>
      <c r="N16" s="1691"/>
      <c r="O16" s="1691"/>
      <c r="P16" s="1691"/>
      <c r="Q16" s="1691"/>
      <c r="R16" s="1691"/>
      <c r="S16" s="1691"/>
      <c r="T16" s="1691"/>
      <c r="U16" s="1691"/>
      <c r="V16" s="1691"/>
      <c r="W16" s="22"/>
    </row>
    <row r="17" spans="1:23" x14ac:dyDescent="0.25">
      <c r="A17" s="10"/>
      <c r="B17" s="11"/>
      <c r="C17" s="11"/>
      <c r="D17" s="11"/>
      <c r="E17" s="11"/>
      <c r="F17" s="11"/>
      <c r="G17" s="11"/>
      <c r="H17" s="11"/>
      <c r="I17" s="11"/>
      <c r="J17" s="11"/>
      <c r="K17" s="11"/>
      <c r="L17" s="11"/>
      <c r="M17" s="1"/>
      <c r="N17" s="1"/>
      <c r="O17" s="1"/>
      <c r="P17" s="1"/>
      <c r="Q17" s="1"/>
      <c r="R17" s="1"/>
      <c r="S17" s="1"/>
      <c r="T17" s="1"/>
      <c r="U17" s="1"/>
      <c r="V17" s="1"/>
      <c r="W17" s="13"/>
    </row>
    <row r="18" spans="1:23" x14ac:dyDescent="0.25">
      <c r="A18" s="10"/>
      <c r="B18" s="1690">
        <f>'Title Page'!D21</f>
        <v>0</v>
      </c>
      <c r="C18" s="1690"/>
      <c r="D18" s="1690"/>
      <c r="E18" s="1690">
        <f>'Title Page'!D22</f>
        <v>0</v>
      </c>
      <c r="F18" s="1690"/>
      <c r="G18" s="1689">
        <f>'Title Page'!D23</f>
        <v>0</v>
      </c>
      <c r="H18" s="1689"/>
      <c r="I18" s="1690">
        <f>'Title Page'!D24</f>
        <v>0</v>
      </c>
      <c r="J18" s="1690"/>
      <c r="K18" s="11"/>
      <c r="L18" s="1689">
        <f>'Title Page'!D9</f>
        <v>0</v>
      </c>
      <c r="M18" s="1689"/>
      <c r="N18" s="1689"/>
      <c r="O18" s="1689"/>
      <c r="P18" s="1689"/>
      <c r="Q18" s="1689"/>
      <c r="R18" s="1689"/>
      <c r="S18" s="1689"/>
      <c r="T18" s="1689"/>
      <c r="U18" s="1689"/>
      <c r="V18" s="1689"/>
      <c r="W18" s="13"/>
    </row>
    <row r="19" spans="1:23" s="21" customFormat="1" ht="10.199999999999999" x14ac:dyDescent="0.25">
      <c r="A19" s="24"/>
      <c r="B19" s="1691" t="s">
        <v>183</v>
      </c>
      <c r="C19" s="1691"/>
      <c r="D19" s="1691"/>
      <c r="E19" s="1691" t="s">
        <v>638</v>
      </c>
      <c r="F19" s="1691"/>
      <c r="G19" s="1691" t="s">
        <v>185</v>
      </c>
      <c r="H19" s="1691"/>
      <c r="I19" s="1691" t="s">
        <v>186</v>
      </c>
      <c r="J19" s="1691"/>
      <c r="L19" s="1691" t="s">
        <v>170</v>
      </c>
      <c r="M19" s="1691"/>
      <c r="N19" s="1691"/>
      <c r="O19" s="1691"/>
      <c r="P19" s="1691"/>
      <c r="Q19" s="1691"/>
      <c r="R19" s="1691"/>
      <c r="S19" s="1691"/>
      <c r="T19" s="1691"/>
      <c r="U19" s="1691"/>
      <c r="V19" s="1691"/>
      <c r="W19" s="25"/>
    </row>
    <row r="20" spans="1:23" ht="9.9" customHeight="1" x14ac:dyDescent="0.25">
      <c r="A20" s="10"/>
      <c r="B20" s="11"/>
      <c r="C20" s="11"/>
      <c r="D20" s="11"/>
      <c r="E20" s="11"/>
      <c r="F20" s="11"/>
      <c r="G20" s="11"/>
      <c r="H20" s="11"/>
      <c r="I20" s="11"/>
      <c r="J20" s="11"/>
      <c r="K20" s="11"/>
      <c r="L20" s="11"/>
      <c r="M20" s="11"/>
      <c r="N20" s="11"/>
      <c r="O20" s="11"/>
      <c r="P20" s="11"/>
      <c r="Q20" s="11"/>
      <c r="R20" s="11"/>
      <c r="S20" s="11"/>
      <c r="T20" s="11"/>
      <c r="U20" s="11"/>
      <c r="V20" s="11"/>
      <c r="W20" s="13"/>
    </row>
    <row r="21" spans="1:23" x14ac:dyDescent="0.25">
      <c r="A21" s="10"/>
      <c r="B21" s="19" t="s">
        <v>639</v>
      </c>
      <c r="C21" s="11"/>
      <c r="D21" s="19"/>
      <c r="E21" s="11"/>
      <c r="F21" s="11"/>
      <c r="G21" s="11"/>
      <c r="H21" s="11"/>
      <c r="I21" s="11"/>
      <c r="J21" s="11"/>
      <c r="K21" s="11"/>
      <c r="L21" s="11"/>
      <c r="M21" s="11"/>
      <c r="N21" s="11"/>
      <c r="O21" s="11"/>
      <c r="P21" s="11"/>
      <c r="Q21" s="11"/>
      <c r="R21" s="11"/>
      <c r="S21" s="11"/>
      <c r="T21" s="11"/>
      <c r="U21" s="11"/>
      <c r="V21" s="11"/>
      <c r="W21" s="13"/>
    </row>
    <row r="22" spans="1:23" x14ac:dyDescent="0.25">
      <c r="A22" s="10"/>
      <c r="B22" s="11" t="s">
        <v>640</v>
      </c>
      <c r="C22" s="11"/>
      <c r="D22" s="19"/>
      <c r="E22" s="11"/>
      <c r="F22" s="11"/>
      <c r="G22" s="11"/>
      <c r="H22" s="11"/>
      <c r="I22" s="11"/>
      <c r="J22" s="11"/>
      <c r="K22" s="11"/>
      <c r="L22" s="11"/>
      <c r="M22" s="11"/>
      <c r="N22" s="11"/>
      <c r="O22" s="11"/>
      <c r="P22" s="11"/>
      <c r="Q22" s="11"/>
      <c r="R22" s="11"/>
      <c r="S22" s="11"/>
      <c r="T22" s="11"/>
      <c r="U22" s="11"/>
      <c r="V22" s="11"/>
      <c r="W22" s="13"/>
    </row>
    <row r="23" spans="1:23" ht="9.9" customHeight="1" x14ac:dyDescent="0.25">
      <c r="A23" s="10"/>
      <c r="B23" s="1"/>
      <c r="C23" s="11"/>
      <c r="D23" s="11"/>
      <c r="E23" s="11"/>
      <c r="F23" s="11"/>
      <c r="G23" s="11"/>
      <c r="H23" s="11"/>
      <c r="I23" s="11"/>
      <c r="J23" s="11"/>
      <c r="K23" s="844"/>
      <c r="L23" s="844"/>
      <c r="M23" s="844"/>
      <c r="N23" s="844"/>
      <c r="O23" s="844"/>
      <c r="P23" s="844"/>
      <c r="Q23" s="844"/>
      <c r="R23" s="844"/>
      <c r="S23" s="844"/>
      <c r="T23" s="844"/>
      <c r="U23" s="844"/>
      <c r="V23" s="844"/>
      <c r="W23" s="13"/>
    </row>
    <row r="24" spans="1:23" x14ac:dyDescent="0.25">
      <c r="A24" s="10"/>
      <c r="B24" s="11" t="s">
        <v>641</v>
      </c>
      <c r="C24" s="11"/>
      <c r="D24" s="11"/>
      <c r="E24" s="11"/>
      <c r="F24" s="11"/>
      <c r="G24" s="11"/>
      <c r="H24" s="11"/>
      <c r="I24" s="11"/>
      <c r="J24" s="11"/>
      <c r="K24" s="11"/>
      <c r="L24" s="11"/>
      <c r="M24" s="11"/>
      <c r="N24" s="11"/>
      <c r="O24" s="11"/>
      <c r="P24" s="11"/>
      <c r="Q24" s="11"/>
      <c r="R24" s="11"/>
      <c r="S24" s="11"/>
      <c r="T24" s="11"/>
      <c r="U24" s="11"/>
      <c r="V24" s="11"/>
      <c r="W24" s="13"/>
    </row>
    <row r="25" spans="1:23" ht="9.9" customHeight="1" x14ac:dyDescent="0.25">
      <c r="A25" s="10"/>
      <c r="B25" s="11"/>
      <c r="C25" s="11"/>
      <c r="D25" s="11"/>
      <c r="E25" s="11"/>
      <c r="F25" s="11"/>
      <c r="G25" s="11"/>
      <c r="H25" s="11"/>
      <c r="I25" s="11"/>
      <c r="J25" s="11"/>
      <c r="K25" s="11"/>
      <c r="L25" s="11"/>
      <c r="M25" s="11"/>
      <c r="N25" s="11"/>
      <c r="O25" s="11"/>
      <c r="P25" s="11"/>
      <c r="Q25" s="11"/>
      <c r="R25" s="11"/>
      <c r="S25" s="11"/>
      <c r="T25" s="11"/>
      <c r="U25" s="11"/>
      <c r="V25" s="11"/>
      <c r="W25" s="13"/>
    </row>
    <row r="26" spans="1:23" x14ac:dyDescent="0.25">
      <c r="A26" s="10"/>
      <c r="B26" s="19" t="s">
        <v>642</v>
      </c>
      <c r="C26" s="11"/>
      <c r="D26" s="11"/>
      <c r="E26" s="11"/>
      <c r="F26" s="19" t="s">
        <v>643</v>
      </c>
      <c r="G26" s="11"/>
      <c r="H26" s="11"/>
      <c r="I26" s="11"/>
      <c r="J26" s="11"/>
      <c r="K26" s="11"/>
      <c r="L26" s="11"/>
      <c r="M26" s="11"/>
      <c r="N26" s="11"/>
      <c r="O26" s="11"/>
      <c r="P26" s="11"/>
      <c r="Q26" s="11"/>
      <c r="R26" s="11"/>
      <c r="S26" s="11"/>
      <c r="T26" s="11"/>
      <c r="U26" s="11"/>
      <c r="V26" s="11"/>
      <c r="W26" s="13"/>
    </row>
    <row r="27" spans="1:23" x14ac:dyDescent="0.25">
      <c r="A27" s="10"/>
      <c r="B27" s="11"/>
      <c r="C27" s="11"/>
      <c r="D27" s="11"/>
      <c r="E27" s="11"/>
      <c r="F27" s="11"/>
      <c r="G27" s="11"/>
      <c r="H27" s="11"/>
      <c r="I27" s="11"/>
      <c r="J27" s="11"/>
      <c r="K27" s="11"/>
      <c r="L27" s="11"/>
      <c r="M27" s="11"/>
      <c r="N27" s="11"/>
      <c r="O27" s="11"/>
      <c r="P27" s="11"/>
      <c r="Q27" s="11"/>
      <c r="R27" s="11"/>
      <c r="S27" s="11"/>
      <c r="T27" s="11"/>
      <c r="U27" s="11"/>
      <c r="V27" s="11"/>
      <c r="W27" s="13"/>
    </row>
    <row r="28" spans="1:23" x14ac:dyDescent="0.25">
      <c r="A28" s="10"/>
      <c r="B28" s="11"/>
      <c r="C28" s="11"/>
      <c r="D28" s="11"/>
      <c r="E28" s="11"/>
      <c r="F28" s="11"/>
      <c r="G28" s="11"/>
      <c r="H28" s="11"/>
      <c r="I28" s="11"/>
      <c r="J28" s="11"/>
      <c r="K28" s="11"/>
      <c r="L28" s="11"/>
      <c r="M28" s="11"/>
      <c r="N28" s="11"/>
      <c r="O28" s="11"/>
      <c r="P28" s="11"/>
      <c r="Q28" s="11"/>
      <c r="R28" s="11"/>
      <c r="S28" s="11"/>
      <c r="T28" s="11"/>
      <c r="U28" s="11"/>
      <c r="V28" s="11"/>
      <c r="W28" s="13"/>
    </row>
    <row r="29" spans="1:23" x14ac:dyDescent="0.25">
      <c r="A29" s="10"/>
      <c r="B29" s="11"/>
      <c r="C29" s="11"/>
      <c r="D29" s="11"/>
      <c r="E29" s="11"/>
      <c r="F29" s="11"/>
      <c r="G29" s="11"/>
      <c r="H29" s="11"/>
      <c r="I29" s="11"/>
      <c r="J29" s="11"/>
      <c r="K29" s="11"/>
      <c r="L29" s="11"/>
      <c r="M29" s="11"/>
      <c r="N29" s="11"/>
      <c r="O29" s="11"/>
      <c r="P29" s="11"/>
      <c r="Q29" s="11"/>
      <c r="R29" s="11"/>
      <c r="S29" s="11"/>
      <c r="T29" s="11"/>
      <c r="U29" s="11"/>
      <c r="V29" s="11"/>
      <c r="W29" s="13"/>
    </row>
    <row r="30" spans="1:23" x14ac:dyDescent="0.25">
      <c r="A30" s="10"/>
      <c r="B30" s="11"/>
      <c r="C30" s="11"/>
      <c r="D30" s="11"/>
      <c r="E30" s="11"/>
      <c r="F30" s="11"/>
      <c r="G30" s="11"/>
      <c r="H30" s="11"/>
      <c r="I30" s="11"/>
      <c r="J30" s="11"/>
      <c r="K30" s="11"/>
      <c r="L30" s="11"/>
      <c r="M30" s="11"/>
      <c r="N30" s="11"/>
      <c r="O30" s="11"/>
      <c r="P30" s="11"/>
      <c r="Q30" s="11"/>
      <c r="R30" s="11"/>
      <c r="S30" s="11"/>
      <c r="T30" s="11"/>
      <c r="U30" s="11"/>
      <c r="V30" s="11"/>
      <c r="W30" s="13"/>
    </row>
    <row r="31" spans="1:23" x14ac:dyDescent="0.25">
      <c r="A31" s="10"/>
      <c r="B31" s="1"/>
      <c r="C31" s="11"/>
      <c r="D31" s="11"/>
      <c r="E31" s="11"/>
      <c r="F31" s="11"/>
      <c r="G31" s="11"/>
      <c r="H31" s="11"/>
      <c r="I31" s="11"/>
      <c r="J31" s="11"/>
      <c r="K31" s="11"/>
      <c r="L31" s="11"/>
      <c r="M31" s="11"/>
      <c r="N31" s="11"/>
      <c r="O31" s="11"/>
      <c r="P31" s="11"/>
      <c r="Q31" s="11"/>
      <c r="R31" s="11"/>
      <c r="S31" s="11"/>
      <c r="T31" s="11"/>
      <c r="U31" s="11"/>
      <c r="V31" s="11"/>
      <c r="W31" s="13"/>
    </row>
    <row r="32" spans="1:23" ht="9.9" customHeight="1" x14ac:dyDescent="0.25">
      <c r="A32" s="10"/>
      <c r="B32" s="11"/>
      <c r="C32" s="11"/>
      <c r="D32" s="11"/>
      <c r="E32" s="11"/>
      <c r="F32" s="11"/>
      <c r="G32" s="11"/>
      <c r="H32" s="11"/>
      <c r="I32" s="11"/>
      <c r="J32" s="11"/>
      <c r="K32" s="11"/>
      <c r="L32" s="1693"/>
      <c r="M32" s="1693"/>
      <c r="N32" s="1693"/>
      <c r="O32" s="1693"/>
      <c r="P32" s="1693"/>
      <c r="Q32" s="1693"/>
      <c r="R32" s="1693"/>
      <c r="S32" s="1693"/>
      <c r="T32" s="1693"/>
      <c r="U32" s="1693"/>
      <c r="V32" s="1693"/>
      <c r="W32" s="13"/>
    </row>
    <row r="33" spans="1:52" x14ac:dyDescent="0.25">
      <c r="A33" s="10"/>
      <c r="B33" s="19" t="s">
        <v>644</v>
      </c>
      <c r="C33" s="11"/>
      <c r="D33" s="11"/>
      <c r="E33" s="11"/>
      <c r="F33" s="11"/>
      <c r="G33" s="11"/>
      <c r="H33" s="11"/>
      <c r="I33" s="11"/>
      <c r="J33" s="11"/>
      <c r="K33" s="11"/>
      <c r="L33" s="11"/>
      <c r="M33" s="11"/>
      <c r="N33" s="11"/>
      <c r="O33" s="11"/>
      <c r="P33" s="11"/>
      <c r="Q33" s="11"/>
      <c r="R33" s="11"/>
      <c r="S33" s="11"/>
      <c r="T33" s="11"/>
      <c r="U33" s="11"/>
      <c r="V33" s="11"/>
      <c r="W33" s="13"/>
    </row>
    <row r="34" spans="1:52" x14ac:dyDescent="0.25">
      <c r="A34" s="10"/>
      <c r="B34" s="11"/>
      <c r="C34" s="11"/>
      <c r="D34" s="11"/>
      <c r="E34" s="11"/>
      <c r="F34" s="11"/>
      <c r="G34" s="11"/>
      <c r="H34" s="11"/>
      <c r="I34" s="11"/>
      <c r="J34" s="11"/>
      <c r="K34" s="11"/>
      <c r="L34" s="11"/>
      <c r="M34" s="11"/>
      <c r="N34" s="11"/>
      <c r="O34" s="11"/>
      <c r="P34" s="11"/>
      <c r="Q34" s="11"/>
      <c r="R34" s="11"/>
      <c r="S34" s="11"/>
      <c r="T34" s="11"/>
      <c r="U34" s="11"/>
      <c r="V34" s="11"/>
      <c r="W34" s="13"/>
      <c r="AF34" s="11"/>
      <c r="AG34" s="11"/>
      <c r="AH34" s="11"/>
      <c r="AI34" s="11"/>
      <c r="AJ34" s="11"/>
      <c r="AK34" s="11"/>
      <c r="AL34" s="11"/>
      <c r="AM34" s="11"/>
      <c r="AN34" s="11"/>
      <c r="AO34" s="11"/>
      <c r="AP34" s="11"/>
      <c r="AQ34" s="11"/>
      <c r="AR34" s="11"/>
      <c r="AS34" s="11"/>
      <c r="AT34" s="11"/>
      <c r="AU34" s="11"/>
      <c r="AV34" s="11"/>
      <c r="AW34" s="11"/>
      <c r="AX34" s="11"/>
      <c r="AY34" s="11"/>
      <c r="AZ34" s="11"/>
    </row>
    <row r="35" spans="1:52" x14ac:dyDescent="0.25">
      <c r="A35" s="10"/>
      <c r="B35" s="11"/>
      <c r="C35" s="11"/>
      <c r="D35" s="11"/>
      <c r="E35" s="11"/>
      <c r="F35" s="11"/>
      <c r="G35" s="11"/>
      <c r="H35" s="11"/>
      <c r="I35" s="11"/>
      <c r="J35" s="11"/>
      <c r="K35" s="11"/>
      <c r="L35" s="11"/>
      <c r="M35" s="11"/>
      <c r="N35" s="11"/>
      <c r="O35" s="11"/>
      <c r="P35" s="11"/>
      <c r="Q35" s="11"/>
      <c r="R35" s="11"/>
      <c r="S35" s="11"/>
      <c r="T35" s="11"/>
      <c r="U35" s="11"/>
      <c r="V35" s="11"/>
      <c r="W35" s="13"/>
      <c r="AF35" s="11"/>
      <c r="AG35" s="11"/>
      <c r="AH35" s="11"/>
      <c r="AI35" s="11"/>
      <c r="AJ35" s="11"/>
      <c r="AK35" s="11"/>
      <c r="AL35" s="11"/>
      <c r="AM35" s="11"/>
      <c r="AN35" s="11"/>
      <c r="AO35" s="11"/>
      <c r="AP35" s="11"/>
      <c r="AQ35" s="11"/>
      <c r="AR35" s="11"/>
      <c r="AS35" s="11"/>
      <c r="AT35" s="844"/>
      <c r="AU35" s="1"/>
      <c r="AV35" s="844"/>
      <c r="AW35" s="1"/>
      <c r="AX35" s="844"/>
      <c r="AY35" s="11"/>
      <c r="AZ35" s="11"/>
    </row>
    <row r="36" spans="1:52" x14ac:dyDescent="0.25">
      <c r="A36" s="10"/>
      <c r="B36" s="11"/>
      <c r="C36" s="11"/>
      <c r="D36" s="11"/>
      <c r="E36" s="11"/>
      <c r="F36" s="11"/>
      <c r="G36" s="11"/>
      <c r="H36" s="11"/>
      <c r="I36" s="11"/>
      <c r="J36" s="11"/>
      <c r="K36" s="11"/>
      <c r="L36" s="11"/>
      <c r="M36" s="11"/>
      <c r="N36" s="11"/>
      <c r="O36" s="11"/>
      <c r="P36" s="11"/>
      <c r="Q36" s="11"/>
      <c r="R36" s="11"/>
      <c r="S36" s="11"/>
      <c r="T36" s="11"/>
      <c r="U36" s="11"/>
      <c r="V36" s="11"/>
      <c r="W36" s="13"/>
      <c r="AF36" s="15"/>
      <c r="AG36" s="26"/>
      <c r="AH36" s="26"/>
      <c r="AI36" s="26"/>
      <c r="AJ36" s="26"/>
      <c r="AK36" s="26"/>
      <c r="AL36" s="26"/>
      <c r="AM36" s="26"/>
      <c r="AN36" s="26"/>
      <c r="AO36" s="26"/>
      <c r="AP36" s="26"/>
      <c r="AQ36" s="26"/>
      <c r="AR36" s="26"/>
      <c r="AS36" s="26"/>
      <c r="AT36" s="26"/>
      <c r="AU36" s="26"/>
      <c r="AV36" s="26"/>
      <c r="AW36" s="26"/>
      <c r="AX36" s="26"/>
      <c r="AY36" s="11"/>
      <c r="AZ36" s="11"/>
    </row>
    <row r="37" spans="1:52" x14ac:dyDescent="0.25">
      <c r="A37" s="10"/>
      <c r="B37" s="11"/>
      <c r="C37" s="11"/>
      <c r="D37" s="11"/>
      <c r="E37" s="11"/>
      <c r="F37" s="11"/>
      <c r="G37" s="11"/>
      <c r="H37" s="11"/>
      <c r="I37" s="11"/>
      <c r="J37" s="11"/>
      <c r="K37" s="11"/>
      <c r="L37" s="11"/>
      <c r="M37" s="11"/>
      <c r="N37" s="11"/>
      <c r="O37" s="11"/>
      <c r="P37" s="11"/>
      <c r="Q37" s="11"/>
      <c r="R37" s="11"/>
      <c r="S37" s="11"/>
      <c r="T37" s="11"/>
      <c r="U37" s="11"/>
      <c r="V37" s="11"/>
      <c r="W37" s="13"/>
    </row>
    <row r="38" spans="1:52" x14ac:dyDescent="0.25">
      <c r="A38" s="10"/>
      <c r="B38" s="1"/>
      <c r="C38" s="11"/>
      <c r="D38" s="11"/>
      <c r="E38" s="11"/>
      <c r="F38" s="11"/>
      <c r="G38" s="11"/>
      <c r="H38" s="11"/>
      <c r="I38" s="11"/>
      <c r="J38" s="11"/>
      <c r="K38" s="11"/>
      <c r="L38" s="11"/>
      <c r="M38" s="11"/>
      <c r="N38" s="11"/>
      <c r="O38" s="11"/>
      <c r="P38" s="11"/>
      <c r="Q38" s="11"/>
      <c r="R38" s="11"/>
      <c r="S38" s="11"/>
      <c r="T38" s="11"/>
      <c r="U38" s="11"/>
      <c r="V38" s="11"/>
      <c r="W38" s="13"/>
    </row>
    <row r="39" spans="1:52" ht="9.9" customHeight="1" x14ac:dyDescent="0.25">
      <c r="A39" s="10"/>
      <c r="B39" s="1"/>
      <c r="C39" s="11"/>
      <c r="D39" s="11"/>
      <c r="E39" s="11"/>
      <c r="F39" s="11"/>
      <c r="G39" s="11"/>
      <c r="H39" s="11"/>
      <c r="I39" s="11"/>
      <c r="J39" s="11"/>
      <c r="K39" s="11"/>
      <c r="L39" s="11"/>
      <c r="M39" s="11"/>
      <c r="N39" s="11"/>
      <c r="O39" s="11"/>
      <c r="P39" s="11"/>
      <c r="Q39" s="11"/>
      <c r="R39" s="11"/>
      <c r="S39" s="11"/>
      <c r="T39" s="11"/>
      <c r="U39" s="11"/>
      <c r="V39" s="11"/>
      <c r="W39" s="13"/>
    </row>
    <row r="40" spans="1:52" x14ac:dyDescent="0.25">
      <c r="A40" s="10"/>
      <c r="B40" s="19" t="s">
        <v>645</v>
      </c>
      <c r="C40" s="11"/>
      <c r="D40" s="11"/>
      <c r="E40" s="11"/>
      <c r="F40" s="11"/>
      <c r="G40" s="11"/>
      <c r="H40" s="11"/>
      <c r="I40" s="11"/>
      <c r="J40" s="11"/>
      <c r="K40" s="11"/>
      <c r="L40" s="11"/>
      <c r="M40" s="11"/>
      <c r="N40" s="11"/>
      <c r="O40" s="11"/>
      <c r="P40" s="11"/>
      <c r="Q40" s="11"/>
      <c r="R40" s="11"/>
      <c r="S40" s="11"/>
      <c r="T40" s="11"/>
      <c r="U40" s="11"/>
      <c r="V40" s="11"/>
      <c r="W40" s="13"/>
    </row>
    <row r="41" spans="1:52" x14ac:dyDescent="0.25">
      <c r="A41" s="10"/>
      <c r="B41" s="11" t="s">
        <v>646</v>
      </c>
      <c r="C41" s="11"/>
      <c r="D41" s="11"/>
      <c r="E41" s="11"/>
      <c r="F41" s="11"/>
      <c r="G41" s="11"/>
      <c r="H41" s="11"/>
      <c r="I41" s="11"/>
      <c r="J41" s="11"/>
      <c r="K41" s="11"/>
      <c r="L41" s="11"/>
      <c r="M41" s="11"/>
      <c r="N41" s="11"/>
      <c r="O41" s="11"/>
      <c r="P41" s="11"/>
      <c r="Q41" s="11"/>
      <c r="R41" s="11"/>
      <c r="S41" s="11"/>
      <c r="T41" s="11"/>
      <c r="U41" s="11"/>
      <c r="V41" s="11"/>
      <c r="W41" s="13"/>
    </row>
    <row r="42" spans="1:52" x14ac:dyDescent="0.25">
      <c r="A42" s="10"/>
      <c r="B42" s="11" t="s">
        <v>647</v>
      </c>
      <c r="C42" s="11"/>
      <c r="D42" s="11"/>
      <c r="E42" s="11"/>
      <c r="F42" s="11"/>
      <c r="G42" s="11"/>
      <c r="H42" s="11"/>
      <c r="I42" s="11"/>
      <c r="J42" s="11"/>
      <c r="K42" s="11"/>
      <c r="L42" s="11"/>
      <c r="M42" s="11" t="s">
        <v>648</v>
      </c>
      <c r="N42" s="1"/>
      <c r="O42" s="11"/>
      <c r="P42" s="11"/>
      <c r="Q42" s="11"/>
      <c r="R42" s="11"/>
      <c r="S42" s="11"/>
      <c r="T42" s="11"/>
      <c r="U42" s="11"/>
      <c r="V42" s="11"/>
      <c r="W42" s="13"/>
    </row>
    <row r="43" spans="1:52" x14ac:dyDescent="0.25">
      <c r="A43" s="10"/>
      <c r="B43" s="11" t="s">
        <v>649</v>
      </c>
      <c r="C43" s="11"/>
      <c r="D43" s="11"/>
      <c r="E43" s="11"/>
      <c r="F43" s="11"/>
      <c r="G43" s="1694"/>
      <c r="H43" s="1694"/>
      <c r="I43" s="1694"/>
      <c r="J43" s="1694"/>
      <c r="K43" s="1694"/>
      <c r="L43" s="1694"/>
      <c r="M43" s="1694"/>
      <c r="N43" s="1694"/>
      <c r="O43" s="1694"/>
      <c r="P43" s="1694"/>
      <c r="Q43" s="844"/>
      <c r="R43" s="11"/>
      <c r="S43" s="11"/>
      <c r="T43" s="11"/>
      <c r="U43" s="11"/>
      <c r="V43" s="11"/>
      <c r="W43" s="13"/>
    </row>
    <row r="44" spans="1:52" ht="6" customHeight="1" x14ac:dyDescent="0.25">
      <c r="A44" s="10"/>
      <c r="B44" s="11"/>
      <c r="C44" s="11"/>
      <c r="D44" s="11"/>
      <c r="E44" s="11"/>
      <c r="F44" s="11"/>
      <c r="G44" s="11"/>
      <c r="H44" s="11"/>
      <c r="I44" s="11"/>
      <c r="J44" s="11"/>
      <c r="K44" s="11"/>
      <c r="L44" s="11"/>
      <c r="M44" s="11"/>
      <c r="N44" s="11"/>
      <c r="O44" s="11"/>
      <c r="P44" s="11"/>
      <c r="Q44" s="11"/>
      <c r="R44" s="11"/>
      <c r="S44" s="11"/>
      <c r="T44" s="11"/>
      <c r="U44" s="11"/>
      <c r="V44" s="11"/>
      <c r="W44" s="13"/>
    </row>
    <row r="45" spans="1:52" x14ac:dyDescent="0.25">
      <c r="A45" s="10"/>
      <c r="B45" s="19" t="s">
        <v>650</v>
      </c>
      <c r="C45" s="11"/>
      <c r="D45" s="11"/>
      <c r="E45" s="11"/>
      <c r="F45" s="11"/>
      <c r="G45" s="11"/>
      <c r="H45" s="11"/>
      <c r="I45" s="11"/>
      <c r="J45" s="11"/>
      <c r="K45" s="11"/>
      <c r="L45" s="11"/>
      <c r="M45" s="11"/>
      <c r="N45" s="11"/>
      <c r="O45" s="11"/>
      <c r="P45" s="11"/>
      <c r="Q45" s="11"/>
      <c r="R45" s="11"/>
      <c r="S45" s="11"/>
      <c r="T45" s="11"/>
      <c r="U45" s="11"/>
      <c r="V45" s="11"/>
      <c r="W45" s="13"/>
    </row>
    <row r="46" spans="1:52" ht="12.75" customHeight="1" x14ac:dyDescent="0.25">
      <c r="A46" s="10"/>
      <c r="B46" s="1699" t="s">
        <v>651</v>
      </c>
      <c r="C46" s="1699"/>
      <c r="D46" s="1699"/>
      <c r="E46" s="1699"/>
      <c r="F46" s="1699"/>
      <c r="G46" s="1699"/>
      <c r="H46" s="1699"/>
      <c r="I46" s="1699"/>
      <c r="J46" s="1699"/>
      <c r="K46" s="1699"/>
      <c r="L46" s="1699"/>
      <c r="M46" s="1699"/>
      <c r="N46" s="1699"/>
      <c r="O46" s="1699"/>
      <c r="P46" s="1699"/>
      <c r="Q46" s="1699"/>
      <c r="R46" s="1699"/>
      <c r="S46" s="1699"/>
      <c r="T46" s="1699"/>
      <c r="U46" s="1699"/>
      <c r="V46" s="1699"/>
      <c r="W46" s="13"/>
    </row>
    <row r="47" spans="1:52" x14ac:dyDescent="0.25">
      <c r="A47" s="10"/>
      <c r="B47" s="1699"/>
      <c r="C47" s="1699"/>
      <c r="D47" s="1699"/>
      <c r="E47" s="1699"/>
      <c r="F47" s="1699"/>
      <c r="G47" s="1699"/>
      <c r="H47" s="1699"/>
      <c r="I47" s="1699"/>
      <c r="J47" s="1699"/>
      <c r="K47" s="1699"/>
      <c r="L47" s="1699"/>
      <c r="M47" s="1699"/>
      <c r="N47" s="1699"/>
      <c r="O47" s="1699"/>
      <c r="P47" s="1699"/>
      <c r="Q47" s="1699"/>
      <c r="R47" s="1699"/>
      <c r="S47" s="1699"/>
      <c r="T47" s="1699"/>
      <c r="U47" s="1699"/>
      <c r="V47" s="1699"/>
      <c r="W47" s="13"/>
    </row>
    <row r="48" spans="1:52" x14ac:dyDescent="0.25">
      <c r="A48" s="10"/>
      <c r="B48" s="1699"/>
      <c r="C48" s="1699"/>
      <c r="D48" s="1699"/>
      <c r="E48" s="1699"/>
      <c r="F48" s="1699"/>
      <c r="G48" s="1699"/>
      <c r="H48" s="1699"/>
      <c r="I48" s="1699"/>
      <c r="J48" s="1699"/>
      <c r="K48" s="1699"/>
      <c r="L48" s="1699"/>
      <c r="M48" s="1699"/>
      <c r="N48" s="1699"/>
      <c r="O48" s="1699"/>
      <c r="P48" s="1699"/>
      <c r="Q48" s="1699"/>
      <c r="R48" s="1699"/>
      <c r="S48" s="1699"/>
      <c r="T48" s="1699"/>
      <c r="U48" s="1699"/>
      <c r="V48" s="1699"/>
      <c r="W48" s="13"/>
    </row>
    <row r="49" spans="1:23" ht="9.9" customHeight="1" x14ac:dyDescent="0.25">
      <c r="A49" s="10"/>
      <c r="B49" s="1699"/>
      <c r="C49" s="1699"/>
      <c r="D49" s="1699"/>
      <c r="E49" s="1699"/>
      <c r="F49" s="1699"/>
      <c r="G49" s="1699"/>
      <c r="H49" s="1699"/>
      <c r="I49" s="1699"/>
      <c r="J49" s="1699"/>
      <c r="K49" s="1699"/>
      <c r="L49" s="1699"/>
      <c r="M49" s="1699"/>
      <c r="N49" s="1699"/>
      <c r="O49" s="1699"/>
      <c r="P49" s="1699"/>
      <c r="Q49" s="1699"/>
      <c r="R49" s="1699"/>
      <c r="S49" s="1699"/>
      <c r="T49" s="1699"/>
      <c r="U49" s="1699"/>
      <c r="V49" s="1699"/>
      <c r="W49" s="13"/>
    </row>
    <row r="50" spans="1:23" x14ac:dyDescent="0.25">
      <c r="A50" s="10"/>
      <c r="B50" s="11" t="s">
        <v>652</v>
      </c>
      <c r="C50" s="11"/>
      <c r="D50" s="11"/>
      <c r="E50" s="11"/>
      <c r="F50" s="1694"/>
      <c r="G50" s="1694"/>
      <c r="H50" s="1694"/>
      <c r="I50" s="1694"/>
      <c r="J50" s="1694"/>
      <c r="K50" s="1694"/>
      <c r="L50" s="1694"/>
      <c r="M50" s="1694"/>
      <c r="N50" s="1694"/>
      <c r="O50" s="1694"/>
      <c r="P50" s="1694"/>
      <c r="Q50" s="1694"/>
      <c r="R50" s="1694"/>
      <c r="S50" s="1694"/>
      <c r="T50" s="1694"/>
      <c r="U50" s="1694"/>
      <c r="V50" s="1694"/>
      <c r="W50" s="13"/>
    </row>
    <row r="51" spans="1:23" x14ac:dyDescent="0.25">
      <c r="A51" s="10"/>
      <c r="B51" s="16"/>
      <c r="C51" s="16"/>
      <c r="D51" s="16"/>
      <c r="E51" s="16"/>
      <c r="F51" s="1695"/>
      <c r="G51" s="1695"/>
      <c r="H51" s="1695"/>
      <c r="I51" s="1695"/>
      <c r="J51" s="1695"/>
      <c r="K51" s="1695"/>
      <c r="L51" s="1695"/>
      <c r="M51" s="1695"/>
      <c r="N51" s="1695"/>
      <c r="O51" s="1695"/>
      <c r="P51" s="1695"/>
      <c r="Q51" s="1695"/>
      <c r="R51" s="1695"/>
      <c r="S51" s="1695"/>
      <c r="T51" s="1695"/>
      <c r="U51" s="1695"/>
      <c r="V51" s="1695"/>
      <c r="W51" s="13"/>
    </row>
    <row r="52" spans="1:23" ht="9.9" customHeight="1" x14ac:dyDescent="0.25">
      <c r="A52" s="10"/>
      <c r="B52" s="16"/>
      <c r="C52" s="16"/>
      <c r="D52" s="16"/>
      <c r="E52" s="16"/>
      <c r="F52" s="16"/>
      <c r="G52" s="16"/>
      <c r="H52" s="16"/>
      <c r="I52" s="16"/>
      <c r="J52" s="16"/>
      <c r="K52" s="16"/>
      <c r="L52" s="16"/>
      <c r="M52" s="16"/>
      <c r="N52" s="16"/>
      <c r="O52" s="16"/>
      <c r="P52" s="27"/>
      <c r="Q52" s="27"/>
      <c r="R52" s="27"/>
      <c r="S52" s="27"/>
      <c r="T52" s="27"/>
      <c r="U52" s="27"/>
      <c r="V52" s="27"/>
      <c r="W52" s="13"/>
    </row>
    <row r="53" spans="1:23" x14ac:dyDescent="0.25">
      <c r="A53" s="10"/>
      <c r="B53" s="17" t="s">
        <v>653</v>
      </c>
      <c r="C53" s="16"/>
      <c r="D53" s="16"/>
      <c r="E53" s="16"/>
      <c r="F53" s="16"/>
      <c r="G53" s="16"/>
      <c r="H53" s="16"/>
      <c r="I53" s="16"/>
      <c r="J53" s="16"/>
      <c r="K53" s="16"/>
      <c r="L53" s="16"/>
      <c r="M53" s="28"/>
      <c r="N53" s="16"/>
      <c r="O53" s="16"/>
      <c r="P53" s="27"/>
      <c r="Q53" s="27"/>
      <c r="R53" s="27"/>
      <c r="S53" s="27"/>
      <c r="T53" s="27"/>
      <c r="U53" s="27"/>
      <c r="V53" s="27"/>
      <c r="W53" s="13"/>
    </row>
    <row r="54" spans="1:23" x14ac:dyDescent="0.25">
      <c r="A54" s="10"/>
      <c r="B54" s="17"/>
      <c r="C54" s="16"/>
      <c r="D54" s="16"/>
      <c r="E54" s="16"/>
      <c r="F54" s="16"/>
      <c r="G54" s="16"/>
      <c r="H54" s="16"/>
      <c r="I54" s="16"/>
      <c r="J54" s="16"/>
      <c r="K54" s="16"/>
      <c r="L54" s="16"/>
      <c r="M54" s="28"/>
      <c r="N54" s="16"/>
      <c r="O54" s="16"/>
      <c r="P54" s="27"/>
      <c r="Q54" s="27"/>
      <c r="R54" s="27"/>
      <c r="S54" s="27"/>
      <c r="T54" s="27"/>
      <c r="U54" s="27"/>
      <c r="V54" s="27"/>
      <c r="W54" s="13"/>
    </row>
    <row r="55" spans="1:23" ht="19.8" x14ac:dyDescent="0.5">
      <c r="A55" s="10"/>
      <c r="B55" s="17" t="s">
        <v>654</v>
      </c>
      <c r="C55" s="16"/>
      <c r="D55" s="16"/>
      <c r="E55" s="16"/>
      <c r="F55" s="16"/>
      <c r="G55" s="1696"/>
      <c r="H55" s="1696"/>
      <c r="I55" s="1696"/>
      <c r="J55" s="1696"/>
      <c r="K55" s="1696"/>
      <c r="L55" s="1696"/>
      <c r="M55" s="1696"/>
      <c r="N55" s="1696"/>
      <c r="O55" s="1696"/>
      <c r="P55" s="1696"/>
      <c r="Q55" s="14"/>
      <c r="R55" s="11" t="s">
        <v>655</v>
      </c>
      <c r="S55" s="1697"/>
      <c r="T55" s="1697"/>
      <c r="U55" s="1697"/>
      <c r="V55" s="1697"/>
      <c r="W55" s="13"/>
    </row>
    <row r="56" spans="1:23" x14ac:dyDescent="0.25">
      <c r="A56" s="10"/>
      <c r="B56" s="11"/>
      <c r="C56" s="11"/>
      <c r="D56" s="11"/>
      <c r="E56" s="11"/>
      <c r="F56" s="11"/>
      <c r="G56" s="11"/>
      <c r="H56" s="11"/>
      <c r="I56" s="11"/>
      <c r="J56" s="11"/>
      <c r="K56" s="11"/>
      <c r="L56" s="11"/>
      <c r="M56" s="11"/>
      <c r="N56" s="11"/>
      <c r="O56" s="11"/>
      <c r="P56" s="11"/>
      <c r="Q56" s="11"/>
      <c r="R56" s="11"/>
      <c r="S56" s="11"/>
      <c r="T56" s="11"/>
      <c r="U56" s="11"/>
      <c r="V56" s="11"/>
      <c r="W56" s="13"/>
    </row>
    <row r="57" spans="1:23" x14ac:dyDescent="0.25">
      <c r="A57" s="10"/>
      <c r="B57" s="11" t="s">
        <v>656</v>
      </c>
      <c r="C57" s="11"/>
      <c r="D57" s="1683"/>
      <c r="E57" s="1683"/>
      <c r="F57" s="1683"/>
      <c r="G57" s="1683"/>
      <c r="H57" s="1683"/>
      <c r="I57" s="1683"/>
      <c r="J57" s="12" t="s">
        <v>657</v>
      </c>
      <c r="K57" s="1"/>
      <c r="L57" s="1683"/>
      <c r="M57" s="1683"/>
      <c r="N57" s="1683"/>
      <c r="O57" s="1683"/>
      <c r="P57" s="1683"/>
      <c r="Q57" s="18"/>
      <c r="R57" s="844" t="s">
        <v>658</v>
      </c>
      <c r="S57" s="1683"/>
      <c r="T57" s="1683"/>
      <c r="U57" s="1683"/>
      <c r="V57" s="1683"/>
      <c r="W57" s="13"/>
    </row>
    <row r="58" spans="1:23" x14ac:dyDescent="0.25">
      <c r="A58" s="10"/>
      <c r="B58" s="1"/>
      <c r="C58" s="1"/>
      <c r="D58" s="1"/>
      <c r="E58" s="1"/>
      <c r="F58" s="1"/>
      <c r="G58" s="1"/>
      <c r="H58" s="1"/>
      <c r="I58" s="1"/>
      <c r="J58" s="29"/>
      <c r="K58" s="1"/>
      <c r="L58" s="1"/>
      <c r="M58" s="1"/>
      <c r="N58" s="1"/>
      <c r="O58" s="1"/>
      <c r="P58" s="1"/>
      <c r="Q58" s="1"/>
      <c r="R58" s="1"/>
      <c r="S58" s="1"/>
      <c r="T58" s="1"/>
      <c r="U58" s="1"/>
      <c r="V58" s="1"/>
      <c r="W58" s="13"/>
    </row>
    <row r="59" spans="1:23" x14ac:dyDescent="0.25">
      <c r="A59" s="10"/>
      <c r="B59" s="11" t="s">
        <v>659</v>
      </c>
      <c r="C59" s="11"/>
      <c r="D59" s="1683"/>
      <c r="E59" s="1683"/>
      <c r="F59" s="1683"/>
      <c r="G59" s="1683"/>
      <c r="H59" s="1683"/>
      <c r="I59" s="1683"/>
      <c r="J59" s="12" t="s">
        <v>660</v>
      </c>
      <c r="K59" s="11"/>
      <c r="L59" s="1698">
        <f>'Title Page'!D28</f>
        <v>0</v>
      </c>
      <c r="M59" s="1698"/>
      <c r="N59" s="1698"/>
      <c r="O59" s="1698"/>
      <c r="P59" s="1698"/>
      <c r="Q59" s="1698"/>
      <c r="R59" s="1698"/>
      <c r="S59" s="1698"/>
      <c r="T59" s="1698"/>
      <c r="U59" s="1698"/>
      <c r="V59" s="1698"/>
      <c r="W59" s="13"/>
    </row>
    <row r="60" spans="1:23" ht="13.8" thickBot="1" x14ac:dyDescent="0.3">
      <c r="A60" s="7"/>
      <c r="B60" s="8"/>
      <c r="C60" s="30"/>
      <c r="D60" s="30"/>
      <c r="E60" s="30"/>
      <c r="F60" s="30"/>
      <c r="G60" s="30"/>
      <c r="H60" s="30"/>
      <c r="I60" s="30"/>
      <c r="J60" s="8"/>
      <c r="K60" s="30"/>
      <c r="L60" s="30"/>
      <c r="M60" s="30"/>
      <c r="N60" s="30"/>
      <c r="O60" s="30"/>
      <c r="P60" s="30"/>
      <c r="Q60" s="30"/>
      <c r="R60" s="30"/>
      <c r="S60" s="30"/>
      <c r="T60" s="30"/>
      <c r="U60" s="30"/>
      <c r="V60" s="30"/>
      <c r="W60" s="9"/>
    </row>
    <row r="61" spans="1:23" x14ac:dyDescent="0.25">
      <c r="A61" s="883"/>
      <c r="B61" s="1692" t="s">
        <v>661</v>
      </c>
      <c r="C61" s="1692"/>
      <c r="D61" s="1692"/>
      <c r="E61" s="1692"/>
      <c r="F61" s="1692"/>
      <c r="G61" s="1692"/>
      <c r="H61" s="1692"/>
      <c r="I61" s="1692"/>
      <c r="J61" s="1692"/>
      <c r="K61" s="1692"/>
      <c r="L61" s="1692"/>
      <c r="M61" s="1692"/>
      <c r="N61" s="1692"/>
      <c r="O61" s="1692"/>
      <c r="P61" s="1692"/>
      <c r="Q61" s="1692"/>
      <c r="R61" s="1692"/>
      <c r="S61" s="1692"/>
      <c r="T61" s="1692"/>
      <c r="U61" s="1692"/>
      <c r="V61" s="1692"/>
      <c r="W61" s="884"/>
    </row>
    <row r="62" spans="1:23" x14ac:dyDescent="0.25">
      <c r="A62" s="7"/>
      <c r="B62" s="8" t="s">
        <v>662</v>
      </c>
      <c r="C62" s="8"/>
      <c r="D62" s="8"/>
      <c r="E62" s="8"/>
      <c r="F62" s="8"/>
      <c r="G62" s="8"/>
      <c r="H62" s="8"/>
      <c r="I62" s="8"/>
      <c r="J62" s="8"/>
      <c r="K62" s="8"/>
      <c r="L62" s="1700"/>
      <c r="M62" s="1700"/>
      <c r="N62" s="1700"/>
      <c r="O62" s="1700"/>
      <c r="P62" s="1700"/>
      <c r="Q62" s="1700"/>
      <c r="R62" s="1700"/>
      <c r="S62" s="1700"/>
      <c r="T62" s="1700"/>
      <c r="U62" s="1700"/>
      <c r="V62" s="1700"/>
      <c r="W62" s="9"/>
    </row>
    <row r="63" spans="1:23" x14ac:dyDescent="0.25">
      <c r="A63" s="7"/>
      <c r="B63" s="8"/>
      <c r="C63" s="8"/>
      <c r="D63" s="8"/>
      <c r="E63" s="8"/>
      <c r="F63" s="8"/>
      <c r="G63" s="8"/>
      <c r="H63" s="8"/>
      <c r="I63" s="8"/>
      <c r="J63" s="8"/>
      <c r="K63" s="8"/>
      <c r="L63" s="1701"/>
      <c r="M63" s="1701"/>
      <c r="N63" s="1701"/>
      <c r="O63" s="1701"/>
      <c r="P63" s="1701"/>
      <c r="Q63" s="1701"/>
      <c r="R63" s="1701"/>
      <c r="S63" s="1701"/>
      <c r="T63" s="1701"/>
      <c r="U63" s="1701"/>
      <c r="V63" s="1701"/>
      <c r="W63" s="9"/>
    </row>
    <row r="64" spans="1:23" ht="23.25" customHeight="1" x14ac:dyDescent="0.2">
      <c r="A64" s="7"/>
      <c r="B64" s="11" t="s">
        <v>663</v>
      </c>
      <c r="C64" s="11"/>
      <c r="D64" s="8"/>
      <c r="E64" s="1702"/>
      <c r="F64" s="1702"/>
      <c r="G64" s="1702"/>
      <c r="H64" s="1702"/>
      <c r="I64" s="1702"/>
      <c r="J64" s="1702"/>
      <c r="K64" s="1702"/>
      <c r="L64" s="1702"/>
      <c r="M64" s="1702"/>
      <c r="N64" s="1702"/>
      <c r="O64" s="8"/>
      <c r="P64" s="11" t="s">
        <v>655</v>
      </c>
      <c r="Q64" s="8"/>
      <c r="R64" s="1703"/>
      <c r="S64" s="1704"/>
      <c r="T64" s="1704"/>
      <c r="U64" s="1704"/>
      <c r="V64" s="1704"/>
      <c r="W64" s="9"/>
    </row>
    <row r="65" spans="1:23" ht="16.5" customHeight="1" x14ac:dyDescent="0.2">
      <c r="A65" s="7"/>
      <c r="B65" s="11" t="s">
        <v>656</v>
      </c>
      <c r="C65" s="8"/>
      <c r="D65" s="8"/>
      <c r="E65" s="1701"/>
      <c r="F65" s="1701"/>
      <c r="G65" s="1701"/>
      <c r="H65" s="1701"/>
      <c r="I65" s="1701"/>
      <c r="J65" s="1701"/>
      <c r="K65" s="1701"/>
      <c r="L65" s="1701"/>
      <c r="M65" s="1701"/>
      <c r="N65" s="1701"/>
      <c r="O65" s="8"/>
      <c r="P65" s="1705"/>
      <c r="Q65" s="1705"/>
      <c r="R65" s="1705"/>
      <c r="S65" s="1705"/>
      <c r="T65" s="1705"/>
      <c r="U65" s="1705"/>
      <c r="V65" s="1705"/>
      <c r="W65" s="9"/>
    </row>
    <row r="66" spans="1:23" ht="13.8" thickBot="1" x14ac:dyDescent="0.3">
      <c r="A66" s="31"/>
      <c r="B66" s="885"/>
      <c r="C66" s="885"/>
      <c r="D66" s="886"/>
      <c r="E66" s="886"/>
      <c r="F66" s="886"/>
      <c r="G66" s="886"/>
      <c r="H66" s="886"/>
      <c r="I66" s="886"/>
      <c r="J66" s="886"/>
      <c r="K66" s="885"/>
      <c r="L66" s="887"/>
      <c r="M66" s="885"/>
      <c r="N66" s="885"/>
      <c r="O66" s="885"/>
      <c r="P66" s="886"/>
      <c r="Q66" s="886"/>
      <c r="R66" s="886"/>
      <c r="S66" s="886"/>
      <c r="T66" s="886"/>
      <c r="U66" s="886"/>
      <c r="V66" s="886"/>
      <c r="W66" s="32"/>
    </row>
    <row r="67" spans="1:23" ht="15.6" x14ac:dyDescent="0.25">
      <c r="B67" s="68" t="s">
        <v>664</v>
      </c>
      <c r="C67" s="33"/>
      <c r="D67" s="8"/>
      <c r="E67" s="8"/>
      <c r="F67" s="8"/>
      <c r="G67" s="34"/>
      <c r="H67" s="34"/>
      <c r="I67" s="34"/>
      <c r="J67" s="34"/>
      <c r="K67" s="34"/>
      <c r="L67" s="34"/>
      <c r="M67" s="34"/>
      <c r="N67" s="34"/>
      <c r="O67" s="34"/>
      <c r="P67" s="34"/>
      <c r="Q67" s="34"/>
      <c r="R67" s="34"/>
    </row>
  </sheetData>
  <sheetProtection selectLockedCells="1"/>
  <mergeCells count="61">
    <mergeCell ref="B19:D19"/>
    <mergeCell ref="E19:F19"/>
    <mergeCell ref="G19:H19"/>
    <mergeCell ref="I19:J19"/>
    <mergeCell ref="L19:V19"/>
    <mergeCell ref="B8:D8"/>
    <mergeCell ref="B10:J10"/>
    <mergeCell ref="L10:V10"/>
    <mergeCell ref="B13:J13"/>
    <mergeCell ref="L13:V13"/>
    <mergeCell ref="B12:J12"/>
    <mergeCell ref="L12:V12"/>
    <mergeCell ref="B3:C3"/>
    <mergeCell ref="B4:E4"/>
    <mergeCell ref="L3:N3"/>
    <mergeCell ref="L4:N4"/>
    <mergeCell ref="B6:F6"/>
    <mergeCell ref="G6:P6"/>
    <mergeCell ref="D3:K3"/>
    <mergeCell ref="O3:V3"/>
    <mergeCell ref="F4:K4"/>
    <mergeCell ref="O4:V4"/>
    <mergeCell ref="F5:P5"/>
    <mergeCell ref="S5:V5"/>
    <mergeCell ref="S6:V6"/>
    <mergeCell ref="L62:V62"/>
    <mergeCell ref="L63:V63"/>
    <mergeCell ref="E64:N64"/>
    <mergeCell ref="R64:V64"/>
    <mergeCell ref="E65:N65"/>
    <mergeCell ref="P65:V65"/>
    <mergeCell ref="B61:V61"/>
    <mergeCell ref="L32:V32"/>
    <mergeCell ref="G43:P43"/>
    <mergeCell ref="F50:V50"/>
    <mergeCell ref="F51:V51"/>
    <mergeCell ref="G55:P55"/>
    <mergeCell ref="S55:V55"/>
    <mergeCell ref="D57:I57"/>
    <mergeCell ref="L57:P57"/>
    <mergeCell ref="S57:V57"/>
    <mergeCell ref="D59:I59"/>
    <mergeCell ref="L59:V59"/>
    <mergeCell ref="B46:V49"/>
    <mergeCell ref="B15:J15"/>
    <mergeCell ref="L15:V15"/>
    <mergeCell ref="B18:D18"/>
    <mergeCell ref="E18:F18"/>
    <mergeCell ref="G18:H18"/>
    <mergeCell ref="I18:J18"/>
    <mergeCell ref="L18:V18"/>
    <mergeCell ref="B16:J16"/>
    <mergeCell ref="L16:V16"/>
    <mergeCell ref="N7:P7"/>
    <mergeCell ref="T7:V7"/>
    <mergeCell ref="E8:G8"/>
    <mergeCell ref="N8:P8"/>
    <mergeCell ref="S8:V8"/>
    <mergeCell ref="R7:S7"/>
    <mergeCell ref="J7:M7"/>
    <mergeCell ref="H8:M8"/>
  </mergeCells>
  <conditionalFormatting sqref="D65:E65">
    <cfRule type="cellIs" dxfId="133" priority="6" stopIfTrue="1" operator="between">
      <formula>"A"</formula>
      <formula>"Z"</formula>
    </cfRule>
    <cfRule type="expression" dxfId="132" priority="7" stopIfTrue="1">
      <formula>$D$65</formula>
    </cfRule>
  </conditionalFormatting>
  <conditionalFormatting sqref="P65:V65">
    <cfRule type="expression" dxfId="131" priority="8" stopIfTrue="1">
      <formula>$P$65</formula>
    </cfRule>
    <cfRule type="cellIs" dxfId="130" priority="9" stopIfTrue="1" operator="between">
      <formula>"A"</formula>
      <formula>"Z"</formula>
    </cfRule>
  </conditionalFormatting>
  <conditionalFormatting sqref="R64:V64">
    <cfRule type="expression" dxfId="129" priority="10" stopIfTrue="1">
      <formula>$R$64</formula>
    </cfRule>
  </conditionalFormatting>
  <conditionalFormatting sqref="E64:O64">
    <cfRule type="cellIs" dxfId="128" priority="11" stopIfTrue="1" operator="between">
      <formula>"A"</formula>
      <formula>"Z"</formula>
    </cfRule>
    <cfRule type="expression" dxfId="127" priority="12" stopIfTrue="1">
      <formula>$E$64</formula>
    </cfRule>
  </conditionalFormatting>
  <conditionalFormatting sqref="C26:I26">
    <cfRule type="cellIs" dxfId="126" priority="13" stopIfTrue="1" operator="between">
      <formula>"B"</formula>
      <formula>"I"</formula>
    </cfRule>
  </conditionalFormatting>
  <conditionalFormatting sqref="B26:B31">
    <cfRule type="cellIs" dxfId="125" priority="14" stopIfTrue="1" operator="between">
      <formula>"B"</formula>
      <formula>"C"</formula>
    </cfRule>
    <cfRule type="cellIs" dxfId="124" priority="15" stopIfTrue="1" operator="between">
      <formula>"B"</formula>
      <formula>"C"</formula>
    </cfRule>
  </conditionalFormatting>
  <conditionalFormatting sqref="S55:V55">
    <cfRule type="expression" dxfId="123" priority="16" stopIfTrue="1">
      <formula>$S$55</formula>
    </cfRule>
  </conditionalFormatting>
  <conditionalFormatting sqref="K27">
    <cfRule type="expression" dxfId="122" priority="17" stopIfTrue="1">
      <formula>#REF!</formula>
    </cfRule>
  </conditionalFormatting>
  <conditionalFormatting sqref="G43:P43">
    <cfRule type="cellIs" dxfId="121" priority="18" stopIfTrue="1" operator="between">
      <formula>"A"</formula>
      <formula>"Z"</formula>
    </cfRule>
    <cfRule type="expression" dxfId="120" priority="19" stopIfTrue="1">
      <formula>$G$43</formula>
    </cfRule>
  </conditionalFormatting>
  <conditionalFormatting sqref="F50:V50">
    <cfRule type="cellIs" dxfId="119" priority="20" stopIfTrue="1" operator="between">
      <formula>"A"</formula>
      <formula>"Z"</formula>
    </cfRule>
    <cfRule type="expression" dxfId="118" priority="21" stopIfTrue="1">
      <formula>$F$50</formula>
    </cfRule>
  </conditionalFormatting>
  <conditionalFormatting sqref="E51:V51">
    <cfRule type="cellIs" dxfId="117" priority="22" stopIfTrue="1" operator="between">
      <formula>"A"</formula>
      <formula>"Z"</formula>
    </cfRule>
    <cfRule type="expression" dxfId="116" priority="23" stopIfTrue="1">
      <formula>$E$51</formula>
    </cfRule>
  </conditionalFormatting>
  <conditionalFormatting sqref="G55:P55">
    <cfRule type="cellIs" dxfId="115" priority="24" stopIfTrue="1" operator="between">
      <formula>"A"</formula>
      <formula>"Z"</formula>
    </cfRule>
    <cfRule type="expression" dxfId="114" priority="25" stopIfTrue="1">
      <formula>$G$55</formula>
    </cfRule>
  </conditionalFormatting>
  <conditionalFormatting sqref="D56:I57">
    <cfRule type="cellIs" dxfId="113" priority="26" stopIfTrue="1" operator="between">
      <formula>"A"</formula>
      <formula>"Z"</formula>
    </cfRule>
    <cfRule type="expression" dxfId="112" priority="27" stopIfTrue="1">
      <formula>$D$57</formula>
    </cfRule>
  </conditionalFormatting>
  <conditionalFormatting sqref="L57:P57">
    <cfRule type="expression" dxfId="111" priority="28" stopIfTrue="1">
      <formula>$L$57</formula>
    </cfRule>
    <cfRule type="cellIs" dxfId="110" priority="29" stopIfTrue="1" operator="between">
      <formula>"A"</formula>
      <formula>"Z"</formula>
    </cfRule>
  </conditionalFormatting>
  <conditionalFormatting sqref="S57:V57">
    <cfRule type="expression" dxfId="109" priority="30" stopIfTrue="1">
      <formula>$S$57</formula>
    </cfRule>
    <cfRule type="cellIs" dxfId="108" priority="31" stopIfTrue="1" operator="between">
      <formula>"A"</formula>
      <formula>"Z"</formula>
    </cfRule>
  </conditionalFormatting>
  <conditionalFormatting sqref="C59:D60 E60:I60">
    <cfRule type="cellIs" dxfId="107" priority="32" stopIfTrue="1" operator="between">
      <formula>"A"</formula>
      <formula>"Z"</formula>
    </cfRule>
    <cfRule type="expression" dxfId="106" priority="33" stopIfTrue="1">
      <formula>$C$59</formula>
    </cfRule>
  </conditionalFormatting>
  <conditionalFormatting sqref="K59:V60">
    <cfRule type="cellIs" dxfId="105" priority="34" stopIfTrue="1" operator="between">
      <formula>"A"</formula>
      <formula>"Z"</formula>
    </cfRule>
    <cfRule type="expression" dxfId="104" priority="35" stopIfTrue="1">
      <formula>$K$59</formula>
    </cfRule>
  </conditionalFormatting>
  <conditionalFormatting sqref="L62:L63 M62:V62">
    <cfRule type="cellIs" dxfId="103" priority="36" stopIfTrue="1" operator="between">
      <formula>"A"</formula>
      <formula>"Z"</formula>
    </cfRule>
    <cfRule type="expression" dxfId="102" priority="37" stopIfTrue="1">
      <formula>$L$62</formula>
    </cfRule>
  </conditionalFormatting>
  <conditionalFormatting sqref="H18">
    <cfRule type="cellIs" dxfId="101" priority="43" stopIfTrue="1" operator="between">
      <formula>"B"</formula>
      <formula>"J"</formula>
    </cfRule>
  </conditionalFormatting>
  <conditionalFormatting sqref="T7:V7">
    <cfRule type="expression" dxfId="100" priority="44" stopIfTrue="1">
      <formula>$T$7</formula>
    </cfRule>
    <cfRule type="cellIs" dxfId="99" priority="45" stopIfTrue="1" operator="between">
      <formula>"T"</formula>
      <formula>"V"</formula>
    </cfRule>
  </conditionalFormatting>
  <conditionalFormatting sqref="D3:K3">
    <cfRule type="cellIs" dxfId="98" priority="46" stopIfTrue="1" operator="between">
      <formula>"A"</formula>
      <formula>"Z"</formula>
    </cfRule>
    <cfRule type="expression" dxfId="97" priority="47" stopIfTrue="1">
      <formula>$D$3</formula>
    </cfRule>
  </conditionalFormatting>
  <conditionalFormatting sqref="O3:V3">
    <cfRule type="expression" dxfId="96" priority="48" stopIfTrue="1">
      <formula>$O$3</formula>
    </cfRule>
    <cfRule type="cellIs" dxfId="95" priority="49" stopIfTrue="1" operator="between">
      <formula>"A"</formula>
      <formula>"Z"</formula>
    </cfRule>
  </conditionalFormatting>
  <conditionalFormatting sqref="O4:V4">
    <cfRule type="expression" dxfId="94" priority="50" stopIfTrue="1">
      <formula>$O$4</formula>
    </cfRule>
    <cfRule type="cellIs" dxfId="93" priority="51" stopIfTrue="1" operator="between">
      <formula>"A"</formula>
      <formula>"Z"</formula>
    </cfRule>
  </conditionalFormatting>
  <conditionalFormatting sqref="F4:K4">
    <cfRule type="expression" dxfId="92" priority="52" stopIfTrue="1">
      <formula>$F$4</formula>
    </cfRule>
    <cfRule type="cellIs" dxfId="91" priority="53" stopIfTrue="1" operator="between">
      <formula>"A"</formula>
      <formula>"Z"</formula>
    </cfRule>
  </conditionalFormatting>
  <conditionalFormatting sqref="F5:P5">
    <cfRule type="cellIs" dxfId="90" priority="54" stopIfTrue="1" operator="between">
      <formula>"A"</formula>
      <formula>"Z"</formula>
    </cfRule>
    <cfRule type="expression" dxfId="89" priority="55" stopIfTrue="1">
      <formula>$F$5</formula>
    </cfRule>
  </conditionalFormatting>
  <conditionalFormatting sqref="G6:P6">
    <cfRule type="cellIs" dxfId="88" priority="56" stopIfTrue="1" operator="between">
      <formula>"A"</formula>
      <formula>"Z"</formula>
    </cfRule>
    <cfRule type="expression" dxfId="87" priority="57" stopIfTrue="1">
      <formula>$G$6</formula>
    </cfRule>
  </conditionalFormatting>
  <conditionalFormatting sqref="N7:P7">
    <cfRule type="expression" dxfId="86" priority="58" stopIfTrue="1">
      <formula>$M$7</formula>
    </cfRule>
    <cfRule type="cellIs" dxfId="85" priority="59" stopIfTrue="1" operator="between">
      <formula>"A"</formula>
      <formula>"Z"</formula>
    </cfRule>
  </conditionalFormatting>
  <conditionalFormatting sqref="N8:P8">
    <cfRule type="expression" dxfId="84" priority="60" stopIfTrue="1">
      <formula>$N$8</formula>
    </cfRule>
    <cfRule type="cellIs" dxfId="83" priority="61" stopIfTrue="1" operator="between">
      <formula>"A"</formula>
      <formula>"Z"</formula>
    </cfRule>
  </conditionalFormatting>
  <conditionalFormatting sqref="E8:G8">
    <cfRule type="expression" dxfId="82" priority="62" stopIfTrue="1">
      <formula>$E$8</formula>
    </cfRule>
    <cfRule type="cellIs" dxfId="81" priority="63" stopIfTrue="1" operator="between">
      <formula>"A"</formula>
      <formula>"Z"</formula>
    </cfRule>
  </conditionalFormatting>
  <conditionalFormatting sqref="B12">
    <cfRule type="cellIs" dxfId="80" priority="64" stopIfTrue="1" operator="between">
      <formula>"A"</formula>
      <formula>"Z"</formula>
    </cfRule>
    <cfRule type="expression" dxfId="79" priority="65" stopIfTrue="1">
      <formula>$B$12</formula>
    </cfRule>
  </conditionalFormatting>
  <conditionalFormatting sqref="L12">
    <cfRule type="cellIs" dxfId="78" priority="66" stopIfTrue="1" operator="between">
      <formula>"A"</formula>
      <formula>"Z"</formula>
    </cfRule>
    <cfRule type="expression" dxfId="77" priority="67" stopIfTrue="1">
      <formula>$L$12</formula>
    </cfRule>
  </conditionalFormatting>
  <conditionalFormatting sqref="B15:J15">
    <cfRule type="cellIs" dxfId="76" priority="68" stopIfTrue="1" operator="between">
      <formula>"A"</formula>
      <formula>"Z"</formula>
    </cfRule>
    <cfRule type="expression" dxfId="75" priority="69" stopIfTrue="1">
      <formula>$B$15</formula>
    </cfRule>
  </conditionalFormatting>
  <conditionalFormatting sqref="L15:V15">
    <cfRule type="expression" dxfId="74" priority="70" stopIfTrue="1">
      <formula>$L$15</formula>
    </cfRule>
    <cfRule type="cellIs" dxfId="73" priority="71" stopIfTrue="1" operator="between">
      <formula>"A"</formula>
      <formula>"Z"</formula>
    </cfRule>
  </conditionalFormatting>
  <conditionalFormatting sqref="B18:C18">
    <cfRule type="cellIs" dxfId="72" priority="72" stopIfTrue="1" operator="between">
      <formula>"A"</formula>
      <formula>"Z"</formula>
    </cfRule>
    <cfRule type="expression" dxfId="71" priority="73" stopIfTrue="1">
      <formula>$B$18</formula>
    </cfRule>
  </conditionalFormatting>
  <conditionalFormatting sqref="D18:E18">
    <cfRule type="cellIs" dxfId="70" priority="74" stopIfTrue="1" operator="between">
      <formula>"A"</formula>
      <formula>"Z"</formula>
    </cfRule>
    <cfRule type="expression" dxfId="69" priority="75" stopIfTrue="1">
      <formula>$D$18</formula>
    </cfRule>
  </conditionalFormatting>
  <conditionalFormatting sqref="F18:G18">
    <cfRule type="expression" dxfId="68" priority="76" stopIfTrue="1">
      <formula>$F$18</formula>
    </cfRule>
    <cfRule type="cellIs" dxfId="67" priority="77" stopIfTrue="1" operator="between">
      <formula>"A"</formula>
      <formula>"Z"</formula>
    </cfRule>
  </conditionalFormatting>
  <conditionalFormatting sqref="I18:J18">
    <cfRule type="cellIs" dxfId="66" priority="78" stopIfTrue="1" operator="between">
      <formula>"A"</formula>
      <formula>"Z"</formula>
    </cfRule>
    <cfRule type="expression" dxfId="65" priority="79" stopIfTrue="1">
      <formula>$I$18</formula>
    </cfRule>
  </conditionalFormatting>
  <conditionalFormatting sqref="L18:V18">
    <cfRule type="cellIs" dxfId="64" priority="80" stopIfTrue="1" operator="between">
      <formula>"A"</formula>
      <formula>"Z"</formula>
    </cfRule>
    <cfRule type="expression" dxfId="63" priority="81" stopIfTrue="1">
      <formula>$L$18</formula>
    </cfRule>
  </conditionalFormatting>
  <conditionalFormatting sqref="S5">
    <cfRule type="expression" dxfId="62" priority="82" stopIfTrue="1">
      <formula>$S$5</formula>
    </cfRule>
    <cfRule type="cellIs" dxfId="61" priority="83" stopIfTrue="1" operator="between">
      <formula>"A"</formula>
      <formula>"Z"</formula>
    </cfRule>
  </conditionalFormatting>
  <conditionalFormatting sqref="S6:V6">
    <cfRule type="expression" dxfId="60" priority="84" stopIfTrue="1">
      <formula>$S$6</formula>
    </cfRule>
    <cfRule type="cellIs" dxfId="59" priority="85" stopIfTrue="1" operator="between">
      <formula>"A"</formula>
      <formula>"Z"</formula>
    </cfRule>
  </conditionalFormatting>
  <conditionalFormatting sqref="S8:V8">
    <cfRule type="expression" dxfId="58" priority="86" stopIfTrue="1">
      <formula>$S$8</formula>
    </cfRule>
    <cfRule type="cellIs" dxfId="57" priority="87" stopIfTrue="1" operator="between">
      <formula>"A"</formula>
      <formula>"Z"</formula>
    </cfRule>
  </conditionalFormatting>
  <conditionalFormatting sqref="AU35 AW35">
    <cfRule type="cellIs" dxfId="56" priority="1" stopIfTrue="1" operator="between">
      <formula>"A"</formula>
      <formula>"Z"</formula>
    </cfRule>
  </conditionalFormatting>
  <conditionalFormatting sqref="AT35 AV35">
    <cfRule type="cellIs" dxfId="55" priority="2" stopIfTrue="1" operator="between">
      <formula>"A"</formula>
      <formula>"Z"</formula>
    </cfRule>
    <cfRule type="expression" dxfId="54" priority="3" stopIfTrue="1">
      <formula>$P$47</formula>
    </cfRule>
  </conditionalFormatting>
  <conditionalFormatting sqref="AX35">
    <cfRule type="cellIs" dxfId="53" priority="4" stopIfTrue="1" operator="between">
      <formula>"A"</formula>
      <formula>"Z"</formula>
    </cfRule>
    <cfRule type="expression" dxfId="52" priority="5" stopIfTrue="1">
      <formula>$R$47</formula>
    </cfRule>
  </conditionalFormatting>
  <printOptions horizontalCentered="1" verticalCentered="1"/>
  <pageMargins left="0.25" right="0.25" top="0.75" bottom="0.75" header="0.3" footer="0.3"/>
  <pageSetup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86115" r:id="rId4" name="Check Box 3">
              <controlPr defaultSize="0" autoFill="0" autoLine="0" autoPict="0">
                <anchor moveWithCells="1">
                  <from>
                    <xdr:col>11</xdr:col>
                    <xdr:colOff>342900</xdr:colOff>
                    <xdr:row>20</xdr:row>
                    <xdr:rowOff>144780</xdr:rowOff>
                  </from>
                  <to>
                    <xdr:col>12</xdr:col>
                    <xdr:colOff>365760</xdr:colOff>
                    <xdr:row>22</xdr:row>
                    <xdr:rowOff>38100</xdr:rowOff>
                  </to>
                </anchor>
              </controlPr>
            </control>
          </mc:Choice>
        </mc:AlternateContent>
        <mc:AlternateContent xmlns:mc="http://schemas.openxmlformats.org/markup-compatibility/2006">
          <mc:Choice Requires="x14">
            <control shapeId="986116" r:id="rId5" name="Check Box 4">
              <controlPr defaultSize="0" autoFill="0" autoLine="0" autoPict="0">
                <anchor moveWithCells="1">
                  <from>
                    <xdr:col>13</xdr:col>
                    <xdr:colOff>198120</xdr:colOff>
                    <xdr:row>20</xdr:row>
                    <xdr:rowOff>144780</xdr:rowOff>
                  </from>
                  <to>
                    <xdr:col>14</xdr:col>
                    <xdr:colOff>220980</xdr:colOff>
                    <xdr:row>22</xdr:row>
                    <xdr:rowOff>38100</xdr:rowOff>
                  </to>
                </anchor>
              </controlPr>
            </control>
          </mc:Choice>
        </mc:AlternateContent>
        <mc:AlternateContent xmlns:mc="http://schemas.openxmlformats.org/markup-compatibility/2006">
          <mc:Choice Requires="x14">
            <control shapeId="986117" r:id="rId6" name="Check Box 5">
              <controlPr defaultSize="0" autoFill="0" autoLine="0" autoPict="0">
                <anchor moveWithCells="1">
                  <from>
                    <xdr:col>15</xdr:col>
                    <xdr:colOff>60960</xdr:colOff>
                    <xdr:row>20</xdr:row>
                    <xdr:rowOff>144780</xdr:rowOff>
                  </from>
                  <to>
                    <xdr:col>16</xdr:col>
                    <xdr:colOff>76200</xdr:colOff>
                    <xdr:row>22</xdr:row>
                    <xdr:rowOff>38100</xdr:rowOff>
                  </to>
                </anchor>
              </controlPr>
            </control>
          </mc:Choice>
        </mc:AlternateContent>
        <mc:AlternateContent xmlns:mc="http://schemas.openxmlformats.org/markup-compatibility/2006">
          <mc:Choice Requires="x14">
            <control shapeId="986118" r:id="rId7" name="Check Box 6">
              <controlPr defaultSize="0" autoFill="0" autoLine="0" autoPict="0">
                <anchor moveWithCells="1">
                  <from>
                    <xdr:col>1</xdr:col>
                    <xdr:colOff>0</xdr:colOff>
                    <xdr:row>25</xdr:row>
                    <xdr:rowOff>121920</xdr:rowOff>
                  </from>
                  <to>
                    <xdr:col>4</xdr:col>
                    <xdr:colOff>289560</xdr:colOff>
                    <xdr:row>27</xdr:row>
                    <xdr:rowOff>22860</xdr:rowOff>
                  </to>
                </anchor>
              </controlPr>
            </control>
          </mc:Choice>
        </mc:AlternateContent>
        <mc:AlternateContent xmlns:mc="http://schemas.openxmlformats.org/markup-compatibility/2006">
          <mc:Choice Requires="x14">
            <control shapeId="986119" r:id="rId8" name="Check Box 7">
              <controlPr defaultSize="0" autoFill="0" autoLine="0" autoPict="0">
                <anchor moveWithCells="1">
                  <from>
                    <xdr:col>1</xdr:col>
                    <xdr:colOff>0</xdr:colOff>
                    <xdr:row>27</xdr:row>
                    <xdr:rowOff>137160</xdr:rowOff>
                  </from>
                  <to>
                    <xdr:col>10</xdr:col>
                    <xdr:colOff>0</xdr:colOff>
                    <xdr:row>29</xdr:row>
                    <xdr:rowOff>30480</xdr:rowOff>
                  </to>
                </anchor>
              </controlPr>
            </control>
          </mc:Choice>
        </mc:AlternateContent>
        <mc:AlternateContent xmlns:mc="http://schemas.openxmlformats.org/markup-compatibility/2006">
          <mc:Choice Requires="x14">
            <control shapeId="986120" r:id="rId9" name="Check Box 8">
              <controlPr defaultSize="0" autoFill="0" autoLine="0" autoPict="0">
                <anchor moveWithCells="1">
                  <from>
                    <xdr:col>1</xdr:col>
                    <xdr:colOff>0</xdr:colOff>
                    <xdr:row>29</xdr:row>
                    <xdr:rowOff>121920</xdr:rowOff>
                  </from>
                  <to>
                    <xdr:col>7</xdr:col>
                    <xdr:colOff>0</xdr:colOff>
                    <xdr:row>31</xdr:row>
                    <xdr:rowOff>22860</xdr:rowOff>
                  </to>
                </anchor>
              </controlPr>
            </control>
          </mc:Choice>
        </mc:AlternateContent>
        <mc:AlternateContent xmlns:mc="http://schemas.openxmlformats.org/markup-compatibility/2006">
          <mc:Choice Requires="x14">
            <control shapeId="986121" r:id="rId10" name="Check Box 9">
              <controlPr defaultSize="0" autoFill="0" autoLine="0" autoPict="0">
                <anchor moveWithCells="1">
                  <from>
                    <xdr:col>10</xdr:col>
                    <xdr:colOff>335280</xdr:colOff>
                    <xdr:row>25</xdr:row>
                    <xdr:rowOff>137160</xdr:rowOff>
                  </from>
                  <to>
                    <xdr:col>18</xdr:col>
                    <xdr:colOff>342900</xdr:colOff>
                    <xdr:row>27</xdr:row>
                    <xdr:rowOff>30480</xdr:rowOff>
                  </to>
                </anchor>
              </controlPr>
            </control>
          </mc:Choice>
        </mc:AlternateContent>
        <mc:AlternateContent xmlns:mc="http://schemas.openxmlformats.org/markup-compatibility/2006">
          <mc:Choice Requires="x14">
            <control shapeId="986122" r:id="rId11" name="Check Box 10">
              <controlPr defaultSize="0" autoFill="0" autoLine="0" autoPict="0">
                <anchor moveWithCells="1">
                  <from>
                    <xdr:col>1</xdr:col>
                    <xdr:colOff>0</xdr:colOff>
                    <xdr:row>26</xdr:row>
                    <xdr:rowOff>137160</xdr:rowOff>
                  </from>
                  <to>
                    <xdr:col>6</xdr:col>
                    <xdr:colOff>0</xdr:colOff>
                    <xdr:row>28</xdr:row>
                    <xdr:rowOff>30480</xdr:rowOff>
                  </to>
                </anchor>
              </controlPr>
            </control>
          </mc:Choice>
        </mc:AlternateContent>
        <mc:AlternateContent xmlns:mc="http://schemas.openxmlformats.org/markup-compatibility/2006">
          <mc:Choice Requires="x14">
            <control shapeId="986123" r:id="rId12" name="Check Box 11">
              <controlPr defaultSize="0" autoFill="0" autoLine="0" autoPict="0">
                <anchor moveWithCells="1">
                  <from>
                    <xdr:col>1</xdr:col>
                    <xdr:colOff>0</xdr:colOff>
                    <xdr:row>28</xdr:row>
                    <xdr:rowOff>121920</xdr:rowOff>
                  </from>
                  <to>
                    <xdr:col>6</xdr:col>
                    <xdr:colOff>68580</xdr:colOff>
                    <xdr:row>30</xdr:row>
                    <xdr:rowOff>22860</xdr:rowOff>
                  </to>
                </anchor>
              </controlPr>
            </control>
          </mc:Choice>
        </mc:AlternateContent>
        <mc:AlternateContent xmlns:mc="http://schemas.openxmlformats.org/markup-compatibility/2006">
          <mc:Choice Requires="x14">
            <control shapeId="986124" r:id="rId13" name="Check Box 12">
              <controlPr defaultSize="0" autoFill="0" autoLine="0" autoPict="0">
                <anchor moveWithCells="1">
                  <from>
                    <xdr:col>10</xdr:col>
                    <xdr:colOff>335280</xdr:colOff>
                    <xdr:row>26</xdr:row>
                    <xdr:rowOff>137160</xdr:rowOff>
                  </from>
                  <to>
                    <xdr:col>18</xdr:col>
                    <xdr:colOff>38100</xdr:colOff>
                    <xdr:row>28</xdr:row>
                    <xdr:rowOff>30480</xdr:rowOff>
                  </to>
                </anchor>
              </controlPr>
            </control>
          </mc:Choice>
        </mc:AlternateContent>
        <mc:AlternateContent xmlns:mc="http://schemas.openxmlformats.org/markup-compatibility/2006">
          <mc:Choice Requires="x14">
            <control shapeId="986125" r:id="rId14" name="Check Box 13">
              <controlPr defaultSize="0" autoFill="0" autoLine="0" autoPict="0">
                <anchor moveWithCells="1">
                  <from>
                    <xdr:col>10</xdr:col>
                    <xdr:colOff>335280</xdr:colOff>
                    <xdr:row>27</xdr:row>
                    <xdr:rowOff>137160</xdr:rowOff>
                  </from>
                  <to>
                    <xdr:col>18</xdr:col>
                    <xdr:colOff>76200</xdr:colOff>
                    <xdr:row>29</xdr:row>
                    <xdr:rowOff>30480</xdr:rowOff>
                  </to>
                </anchor>
              </controlPr>
            </control>
          </mc:Choice>
        </mc:AlternateContent>
        <mc:AlternateContent xmlns:mc="http://schemas.openxmlformats.org/markup-compatibility/2006">
          <mc:Choice Requires="x14">
            <control shapeId="986126" r:id="rId15" name="Check Box 14">
              <controlPr defaultSize="0" autoFill="0" autoLine="0" autoPict="0">
                <anchor moveWithCells="1">
                  <from>
                    <xdr:col>10</xdr:col>
                    <xdr:colOff>335280</xdr:colOff>
                    <xdr:row>29</xdr:row>
                    <xdr:rowOff>137160</xdr:rowOff>
                  </from>
                  <to>
                    <xdr:col>19</xdr:col>
                    <xdr:colOff>121920</xdr:colOff>
                    <xdr:row>31</xdr:row>
                    <xdr:rowOff>30480</xdr:rowOff>
                  </to>
                </anchor>
              </controlPr>
            </control>
          </mc:Choice>
        </mc:AlternateContent>
        <mc:AlternateContent xmlns:mc="http://schemas.openxmlformats.org/markup-compatibility/2006">
          <mc:Choice Requires="x14">
            <control shapeId="986127" r:id="rId16" name="Check Box 15">
              <controlPr defaultSize="0" autoFill="0" autoLine="0" autoPict="0">
                <anchor moveWithCells="1">
                  <from>
                    <xdr:col>10</xdr:col>
                    <xdr:colOff>335280</xdr:colOff>
                    <xdr:row>28</xdr:row>
                    <xdr:rowOff>137160</xdr:rowOff>
                  </from>
                  <to>
                    <xdr:col>17</xdr:col>
                    <xdr:colOff>198120</xdr:colOff>
                    <xdr:row>30</xdr:row>
                    <xdr:rowOff>30480</xdr:rowOff>
                  </to>
                </anchor>
              </controlPr>
            </control>
          </mc:Choice>
        </mc:AlternateContent>
        <mc:AlternateContent xmlns:mc="http://schemas.openxmlformats.org/markup-compatibility/2006">
          <mc:Choice Requires="x14">
            <control shapeId="986128" r:id="rId17" name="Check Box 16">
              <controlPr defaultSize="0" autoFill="0" autoLine="0" autoPict="0">
                <anchor moveWithCells="1">
                  <from>
                    <xdr:col>1</xdr:col>
                    <xdr:colOff>0</xdr:colOff>
                    <xdr:row>32</xdr:row>
                    <xdr:rowOff>144780</xdr:rowOff>
                  </from>
                  <to>
                    <xdr:col>20</xdr:col>
                    <xdr:colOff>22860</xdr:colOff>
                    <xdr:row>34</xdr:row>
                    <xdr:rowOff>38100</xdr:rowOff>
                  </to>
                </anchor>
              </controlPr>
            </control>
          </mc:Choice>
        </mc:AlternateContent>
        <mc:AlternateContent xmlns:mc="http://schemas.openxmlformats.org/markup-compatibility/2006">
          <mc:Choice Requires="x14">
            <control shapeId="986130" r:id="rId18" name="Check Box 18">
              <controlPr defaultSize="0" autoFill="0" autoLine="0" autoPict="0">
                <anchor moveWithCells="1">
                  <from>
                    <xdr:col>1</xdr:col>
                    <xdr:colOff>0</xdr:colOff>
                    <xdr:row>34</xdr:row>
                    <xdr:rowOff>7620</xdr:rowOff>
                  </from>
                  <to>
                    <xdr:col>14</xdr:col>
                    <xdr:colOff>266700</xdr:colOff>
                    <xdr:row>35</xdr:row>
                    <xdr:rowOff>68580</xdr:rowOff>
                  </to>
                </anchor>
              </controlPr>
            </control>
          </mc:Choice>
        </mc:AlternateContent>
        <mc:AlternateContent xmlns:mc="http://schemas.openxmlformats.org/markup-compatibility/2006">
          <mc:Choice Requires="x14">
            <control shapeId="986131" r:id="rId19" name="Check Box 19">
              <controlPr defaultSize="0" autoFill="0" autoLine="0" autoPict="0">
                <anchor moveWithCells="1">
                  <from>
                    <xdr:col>1</xdr:col>
                    <xdr:colOff>0</xdr:colOff>
                    <xdr:row>35</xdr:row>
                    <xdr:rowOff>60960</xdr:rowOff>
                  </from>
                  <to>
                    <xdr:col>14</xdr:col>
                    <xdr:colOff>274320</xdr:colOff>
                    <xdr:row>36</xdr:row>
                    <xdr:rowOff>114300</xdr:rowOff>
                  </to>
                </anchor>
              </controlPr>
            </control>
          </mc:Choice>
        </mc:AlternateContent>
        <mc:AlternateContent xmlns:mc="http://schemas.openxmlformats.org/markup-compatibility/2006">
          <mc:Choice Requires="x14">
            <control shapeId="986132" r:id="rId20" name="Check Box 20">
              <controlPr defaultSize="0" autoFill="0" autoLine="0" autoPict="0">
                <anchor moveWithCells="1">
                  <from>
                    <xdr:col>1</xdr:col>
                    <xdr:colOff>0</xdr:colOff>
                    <xdr:row>36</xdr:row>
                    <xdr:rowOff>121920</xdr:rowOff>
                  </from>
                  <to>
                    <xdr:col>18</xdr:col>
                    <xdr:colOff>99060</xdr:colOff>
                    <xdr:row>38</xdr:row>
                    <xdr:rowOff>22860</xdr:rowOff>
                  </to>
                </anchor>
              </controlPr>
            </control>
          </mc:Choice>
        </mc:AlternateContent>
        <mc:AlternateContent xmlns:mc="http://schemas.openxmlformats.org/markup-compatibility/2006">
          <mc:Choice Requires="x14">
            <control shapeId="986133" r:id="rId21" name="Check Box 21">
              <controlPr defaultSize="0" autoFill="0" autoLine="0" autoPict="0">
                <anchor moveWithCells="1">
                  <from>
                    <xdr:col>11</xdr:col>
                    <xdr:colOff>342900</xdr:colOff>
                    <xdr:row>20</xdr:row>
                    <xdr:rowOff>144780</xdr:rowOff>
                  </from>
                  <to>
                    <xdr:col>12</xdr:col>
                    <xdr:colOff>365760</xdr:colOff>
                    <xdr:row>22</xdr:row>
                    <xdr:rowOff>38100</xdr:rowOff>
                  </to>
                </anchor>
              </controlPr>
            </control>
          </mc:Choice>
        </mc:AlternateContent>
        <mc:AlternateContent xmlns:mc="http://schemas.openxmlformats.org/markup-compatibility/2006">
          <mc:Choice Requires="x14">
            <control shapeId="986134" r:id="rId22" name="Check Box 22">
              <controlPr locked="0" defaultSize="0" autoFill="0" autoLine="0" autoPict="0">
                <anchor moveWithCells="1">
                  <from>
                    <xdr:col>3</xdr:col>
                    <xdr:colOff>22860</xdr:colOff>
                    <xdr:row>39</xdr:row>
                    <xdr:rowOff>121920</xdr:rowOff>
                  </from>
                  <to>
                    <xdr:col>7</xdr:col>
                    <xdr:colOff>99060</xdr:colOff>
                    <xdr:row>41</xdr:row>
                    <xdr:rowOff>22860</xdr:rowOff>
                  </to>
                </anchor>
              </controlPr>
            </control>
          </mc:Choice>
        </mc:AlternateContent>
        <mc:AlternateContent xmlns:mc="http://schemas.openxmlformats.org/markup-compatibility/2006">
          <mc:Choice Requires="x14">
            <control shapeId="986135" r:id="rId23" name="Check Box 23">
              <controlPr defaultSize="0" autoFill="0" autoLine="0" autoPict="0">
                <anchor moveWithCells="1">
                  <from>
                    <xdr:col>7</xdr:col>
                    <xdr:colOff>99060</xdr:colOff>
                    <xdr:row>39</xdr:row>
                    <xdr:rowOff>121920</xdr:rowOff>
                  </from>
                  <to>
                    <xdr:col>11</xdr:col>
                    <xdr:colOff>152400</xdr:colOff>
                    <xdr:row>41</xdr:row>
                    <xdr:rowOff>22860</xdr:rowOff>
                  </to>
                </anchor>
              </controlPr>
            </control>
          </mc:Choice>
        </mc:AlternateContent>
        <mc:AlternateContent xmlns:mc="http://schemas.openxmlformats.org/markup-compatibility/2006">
          <mc:Choice Requires="x14">
            <control shapeId="986136" r:id="rId24" name="Check Box 24">
              <controlPr defaultSize="0" autoFill="0" autoLine="0" autoPict="0">
                <anchor moveWithCells="1">
                  <from>
                    <xdr:col>11</xdr:col>
                    <xdr:colOff>182880</xdr:colOff>
                    <xdr:row>39</xdr:row>
                    <xdr:rowOff>137160</xdr:rowOff>
                  </from>
                  <to>
                    <xdr:col>14</xdr:col>
                    <xdr:colOff>213360</xdr:colOff>
                    <xdr:row>41</xdr:row>
                    <xdr:rowOff>30480</xdr:rowOff>
                  </to>
                </anchor>
              </controlPr>
            </control>
          </mc:Choice>
        </mc:AlternateContent>
        <mc:AlternateContent xmlns:mc="http://schemas.openxmlformats.org/markup-compatibility/2006">
          <mc:Choice Requires="x14">
            <control shapeId="986137" r:id="rId25" name="Check Box 25">
              <controlPr defaultSize="0" autoFill="0" autoLine="0" autoPict="0">
                <anchor moveWithCells="1">
                  <from>
                    <xdr:col>14</xdr:col>
                    <xdr:colOff>228600</xdr:colOff>
                    <xdr:row>39</xdr:row>
                    <xdr:rowOff>137160</xdr:rowOff>
                  </from>
                  <to>
                    <xdr:col>19</xdr:col>
                    <xdr:colOff>106680</xdr:colOff>
                    <xdr:row>41</xdr:row>
                    <xdr:rowOff>30480</xdr:rowOff>
                  </to>
                </anchor>
              </controlPr>
            </control>
          </mc:Choice>
        </mc:AlternateContent>
        <mc:AlternateContent xmlns:mc="http://schemas.openxmlformats.org/markup-compatibility/2006">
          <mc:Choice Requires="x14">
            <control shapeId="986138" r:id="rId26" name="Check Box 26">
              <controlPr defaultSize="0" autoFill="0" autoLine="0" autoPict="0">
                <anchor moveWithCells="1">
                  <from>
                    <xdr:col>9</xdr:col>
                    <xdr:colOff>175260</xdr:colOff>
                    <xdr:row>40</xdr:row>
                    <xdr:rowOff>137160</xdr:rowOff>
                  </from>
                  <to>
                    <xdr:col>10</xdr:col>
                    <xdr:colOff>137160</xdr:colOff>
                    <xdr:row>42</xdr:row>
                    <xdr:rowOff>30480</xdr:rowOff>
                  </to>
                </anchor>
              </controlPr>
            </control>
          </mc:Choice>
        </mc:AlternateContent>
        <mc:AlternateContent xmlns:mc="http://schemas.openxmlformats.org/markup-compatibility/2006">
          <mc:Choice Requires="x14">
            <control shapeId="986139" r:id="rId27" name="Check Box 27">
              <controlPr defaultSize="0" autoFill="0" autoLine="0" autoPict="0">
                <anchor moveWithCells="1">
                  <from>
                    <xdr:col>10</xdr:col>
                    <xdr:colOff>266700</xdr:colOff>
                    <xdr:row>40</xdr:row>
                    <xdr:rowOff>137160</xdr:rowOff>
                  </from>
                  <to>
                    <xdr:col>11</xdr:col>
                    <xdr:colOff>289560</xdr:colOff>
                    <xdr:row>42</xdr:row>
                    <xdr:rowOff>30480</xdr:rowOff>
                  </to>
                </anchor>
              </controlPr>
            </control>
          </mc:Choice>
        </mc:AlternateContent>
        <mc:AlternateContent xmlns:mc="http://schemas.openxmlformats.org/markup-compatibility/2006">
          <mc:Choice Requires="x14">
            <control shapeId="986140" r:id="rId28" name="Check Box 28">
              <controlPr defaultSize="0" autoFill="0" autoLine="0" autoPict="0">
                <anchor moveWithCells="1">
                  <from>
                    <xdr:col>9</xdr:col>
                    <xdr:colOff>0</xdr:colOff>
                    <xdr:row>51</xdr:row>
                    <xdr:rowOff>137160</xdr:rowOff>
                  </from>
                  <to>
                    <xdr:col>10</xdr:col>
                    <xdr:colOff>7620</xdr:colOff>
                    <xdr:row>53</xdr:row>
                    <xdr:rowOff>60960</xdr:rowOff>
                  </to>
                </anchor>
              </controlPr>
            </control>
          </mc:Choice>
        </mc:AlternateContent>
        <mc:AlternateContent xmlns:mc="http://schemas.openxmlformats.org/markup-compatibility/2006">
          <mc:Choice Requires="x14">
            <control shapeId="986141" r:id="rId29" name="Check Box 29">
              <controlPr defaultSize="0" autoFill="0" autoLine="0" autoPict="0">
                <anchor moveWithCells="1">
                  <from>
                    <xdr:col>10</xdr:col>
                    <xdr:colOff>175260</xdr:colOff>
                    <xdr:row>51</xdr:row>
                    <xdr:rowOff>137160</xdr:rowOff>
                  </from>
                  <to>
                    <xdr:col>11</xdr:col>
                    <xdr:colOff>190500</xdr:colOff>
                    <xdr:row>53</xdr:row>
                    <xdr:rowOff>60960</xdr:rowOff>
                  </to>
                </anchor>
              </controlPr>
            </control>
          </mc:Choice>
        </mc:AlternateContent>
        <mc:AlternateContent xmlns:mc="http://schemas.openxmlformats.org/markup-compatibility/2006">
          <mc:Choice Requires="x14">
            <control shapeId="986142" r:id="rId30" name="Check Box 30">
              <controlPr defaultSize="0" autoFill="0" autoLine="0" autoPict="0">
                <anchor moveWithCells="1">
                  <from>
                    <xdr:col>11</xdr:col>
                    <xdr:colOff>289560</xdr:colOff>
                    <xdr:row>51</xdr:row>
                    <xdr:rowOff>137160</xdr:rowOff>
                  </from>
                  <to>
                    <xdr:col>12</xdr:col>
                    <xdr:colOff>342900</xdr:colOff>
                    <xdr:row>53</xdr:row>
                    <xdr:rowOff>60960</xdr:rowOff>
                  </to>
                </anchor>
              </controlPr>
            </control>
          </mc:Choice>
        </mc:AlternateContent>
        <mc:AlternateContent xmlns:mc="http://schemas.openxmlformats.org/markup-compatibility/2006">
          <mc:Choice Requires="x14">
            <control shapeId="986143" r:id="rId31" name="Check Box 31">
              <controlPr defaultSize="0" autoFill="0" autoLine="0" autoPict="0">
                <anchor moveWithCells="1">
                  <from>
                    <xdr:col>4</xdr:col>
                    <xdr:colOff>327660</xdr:colOff>
                    <xdr:row>60</xdr:row>
                    <xdr:rowOff>121920</xdr:rowOff>
                  </from>
                  <to>
                    <xdr:col>6</xdr:col>
                    <xdr:colOff>297180</xdr:colOff>
                    <xdr:row>62</xdr:row>
                    <xdr:rowOff>22860</xdr:rowOff>
                  </to>
                </anchor>
              </controlPr>
            </control>
          </mc:Choice>
        </mc:AlternateContent>
        <mc:AlternateContent xmlns:mc="http://schemas.openxmlformats.org/markup-compatibility/2006">
          <mc:Choice Requires="x14">
            <control shapeId="986144" r:id="rId32" name="Check Box 32">
              <controlPr defaultSize="0" autoFill="0" autoLine="0" autoPict="0">
                <anchor moveWithCells="1">
                  <from>
                    <xdr:col>7</xdr:col>
                    <xdr:colOff>22860</xdr:colOff>
                    <xdr:row>60</xdr:row>
                    <xdr:rowOff>137160</xdr:rowOff>
                  </from>
                  <to>
                    <xdr:col>8</xdr:col>
                    <xdr:colOff>274320</xdr:colOff>
                    <xdr:row>62</xdr:row>
                    <xdr:rowOff>30480</xdr:rowOff>
                  </to>
                </anchor>
              </controlPr>
            </control>
          </mc:Choice>
        </mc:AlternateContent>
        <mc:AlternateContent xmlns:mc="http://schemas.openxmlformats.org/markup-compatibility/2006">
          <mc:Choice Requires="x14">
            <control shapeId="986145" r:id="rId33" name="Check Box 33">
              <controlPr defaultSize="0" autoFill="0" autoLine="0" autoPict="0">
                <anchor moveWithCells="1">
                  <from>
                    <xdr:col>9</xdr:col>
                    <xdr:colOff>106680</xdr:colOff>
                    <xdr:row>60</xdr:row>
                    <xdr:rowOff>137160</xdr:rowOff>
                  </from>
                  <to>
                    <xdr:col>10</xdr:col>
                    <xdr:colOff>213360</xdr:colOff>
                    <xdr:row>62</xdr:row>
                    <xdr:rowOff>30480</xdr:rowOff>
                  </to>
                </anchor>
              </controlPr>
            </control>
          </mc:Choice>
        </mc:AlternateContent>
        <mc:AlternateContent xmlns:mc="http://schemas.openxmlformats.org/markup-compatibility/2006">
          <mc:Choice Requires="x14">
            <control shapeId="986146" r:id="rId34" name="Check Box 34">
              <controlPr defaultSize="0" autoFill="0" autoLine="0" autoPict="0">
                <anchor moveWithCells="1">
                  <from>
                    <xdr:col>11</xdr:col>
                    <xdr:colOff>342900</xdr:colOff>
                    <xdr:row>22</xdr:row>
                    <xdr:rowOff>114300</xdr:rowOff>
                  </from>
                  <to>
                    <xdr:col>12</xdr:col>
                    <xdr:colOff>365760</xdr:colOff>
                    <xdr:row>24</xdr:row>
                    <xdr:rowOff>45720</xdr:rowOff>
                  </to>
                </anchor>
              </controlPr>
            </control>
          </mc:Choice>
        </mc:AlternateContent>
        <mc:AlternateContent xmlns:mc="http://schemas.openxmlformats.org/markup-compatibility/2006">
          <mc:Choice Requires="x14">
            <control shapeId="986147" r:id="rId35" name="Check Box 35">
              <controlPr defaultSize="0" autoFill="0" autoLine="0" autoPict="0">
                <anchor moveWithCells="1">
                  <from>
                    <xdr:col>13</xdr:col>
                    <xdr:colOff>198120</xdr:colOff>
                    <xdr:row>22</xdr:row>
                    <xdr:rowOff>114300</xdr:rowOff>
                  </from>
                  <to>
                    <xdr:col>14</xdr:col>
                    <xdr:colOff>220980</xdr:colOff>
                    <xdr:row>24</xdr:row>
                    <xdr:rowOff>45720</xdr:rowOff>
                  </to>
                </anchor>
              </controlPr>
            </control>
          </mc:Choice>
        </mc:AlternateContent>
        <mc:AlternateContent xmlns:mc="http://schemas.openxmlformats.org/markup-compatibility/2006">
          <mc:Choice Requires="x14">
            <control shapeId="986148" r:id="rId36" name="Check Box 36">
              <controlPr defaultSize="0" autoFill="0" autoLine="0" autoPict="0">
                <anchor moveWithCells="1">
                  <from>
                    <xdr:col>15</xdr:col>
                    <xdr:colOff>60960</xdr:colOff>
                    <xdr:row>22</xdr:row>
                    <xdr:rowOff>114300</xdr:rowOff>
                  </from>
                  <to>
                    <xdr:col>16</xdr:col>
                    <xdr:colOff>76200</xdr:colOff>
                    <xdr:row>24</xdr:row>
                    <xdr:rowOff>45720</xdr:rowOff>
                  </to>
                </anchor>
              </controlPr>
            </control>
          </mc:Choice>
        </mc:AlternateContent>
        <mc:AlternateContent xmlns:mc="http://schemas.openxmlformats.org/markup-compatibility/2006">
          <mc:Choice Requires="x14">
            <control shapeId="986149" r:id="rId37" name="Check Box 37">
              <controlPr defaultSize="0" autoFill="0" autoLine="0" autoPict="0">
                <anchor moveWithCells="1">
                  <from>
                    <xdr:col>7</xdr:col>
                    <xdr:colOff>30480</xdr:colOff>
                    <xdr:row>6</xdr:row>
                    <xdr:rowOff>22860</xdr:rowOff>
                  </from>
                  <to>
                    <xdr:col>8</xdr:col>
                    <xdr:colOff>45720</xdr:colOff>
                    <xdr:row>7</xdr:row>
                    <xdr:rowOff>30480</xdr:rowOff>
                  </to>
                </anchor>
              </controlPr>
            </control>
          </mc:Choice>
        </mc:AlternateContent>
        <mc:AlternateContent xmlns:mc="http://schemas.openxmlformats.org/markup-compatibility/2006">
          <mc:Choice Requires="x14">
            <control shapeId="986150" r:id="rId38" name="Check Box 38">
              <controlPr defaultSize="0" autoFill="0" autoLine="0" autoPict="0">
                <anchor moveWithCells="1">
                  <from>
                    <xdr:col>8</xdr:col>
                    <xdr:colOff>121920</xdr:colOff>
                    <xdr:row>6</xdr:row>
                    <xdr:rowOff>22860</xdr:rowOff>
                  </from>
                  <to>
                    <xdr:col>9</xdr:col>
                    <xdr:colOff>137160</xdr:colOff>
                    <xdr:row>7</xdr:row>
                    <xdr:rowOff>30480</xdr:rowOff>
                  </to>
                </anchor>
              </controlPr>
            </control>
          </mc:Choice>
        </mc:AlternateContent>
        <mc:AlternateContent xmlns:mc="http://schemas.openxmlformats.org/markup-compatibility/2006">
          <mc:Choice Requires="x14">
            <control shapeId="986151" r:id="rId39" name="Check Box 39">
              <controlPr defaultSize="0" autoFill="0" autoLine="0" autoPict="0">
                <anchor moveWithCells="1">
                  <from>
                    <xdr:col>11</xdr:col>
                    <xdr:colOff>342900</xdr:colOff>
                    <xdr:row>20</xdr:row>
                    <xdr:rowOff>144780</xdr:rowOff>
                  </from>
                  <to>
                    <xdr:col>12</xdr:col>
                    <xdr:colOff>365760</xdr:colOff>
                    <xdr:row>22</xdr:row>
                    <xdr:rowOff>38100</xdr:rowOff>
                  </to>
                </anchor>
              </controlPr>
            </control>
          </mc:Choice>
        </mc:AlternateContent>
        <mc:AlternateContent xmlns:mc="http://schemas.openxmlformats.org/markup-compatibility/2006">
          <mc:Choice Requires="x14">
            <control shapeId="986152" r:id="rId40" name="Check Box 40">
              <controlPr defaultSize="0" autoFill="0" autoLine="0" autoPict="0">
                <anchor moveWithCells="1">
                  <from>
                    <xdr:col>13</xdr:col>
                    <xdr:colOff>198120</xdr:colOff>
                    <xdr:row>20</xdr:row>
                    <xdr:rowOff>144780</xdr:rowOff>
                  </from>
                  <to>
                    <xdr:col>14</xdr:col>
                    <xdr:colOff>220980</xdr:colOff>
                    <xdr:row>22</xdr:row>
                    <xdr:rowOff>38100</xdr:rowOff>
                  </to>
                </anchor>
              </controlPr>
            </control>
          </mc:Choice>
        </mc:AlternateContent>
        <mc:AlternateContent xmlns:mc="http://schemas.openxmlformats.org/markup-compatibility/2006">
          <mc:Choice Requires="x14">
            <control shapeId="986153" r:id="rId41" name="Check Box 41">
              <controlPr defaultSize="0" autoFill="0" autoLine="0" autoPict="0">
                <anchor moveWithCells="1">
                  <from>
                    <xdr:col>15</xdr:col>
                    <xdr:colOff>60960</xdr:colOff>
                    <xdr:row>20</xdr:row>
                    <xdr:rowOff>144780</xdr:rowOff>
                  </from>
                  <to>
                    <xdr:col>16</xdr:col>
                    <xdr:colOff>76200</xdr:colOff>
                    <xdr:row>22</xdr:row>
                    <xdr:rowOff>38100</xdr:rowOff>
                  </to>
                </anchor>
              </controlPr>
            </control>
          </mc:Choice>
        </mc:AlternateContent>
        <mc:AlternateContent xmlns:mc="http://schemas.openxmlformats.org/markup-compatibility/2006">
          <mc:Choice Requires="x14">
            <control shapeId="986154" r:id="rId42" name="Check Box 42">
              <controlPr defaultSize="0" autoFill="0" autoLine="0" autoPict="0">
                <anchor moveWithCells="1">
                  <from>
                    <xdr:col>1</xdr:col>
                    <xdr:colOff>0</xdr:colOff>
                    <xdr:row>25</xdr:row>
                    <xdr:rowOff>121920</xdr:rowOff>
                  </from>
                  <to>
                    <xdr:col>4</xdr:col>
                    <xdr:colOff>289560</xdr:colOff>
                    <xdr:row>27</xdr:row>
                    <xdr:rowOff>22860</xdr:rowOff>
                  </to>
                </anchor>
              </controlPr>
            </control>
          </mc:Choice>
        </mc:AlternateContent>
        <mc:AlternateContent xmlns:mc="http://schemas.openxmlformats.org/markup-compatibility/2006">
          <mc:Choice Requires="x14">
            <control shapeId="986155" r:id="rId43" name="Check Box 43">
              <controlPr defaultSize="0" autoFill="0" autoLine="0" autoPict="0">
                <anchor moveWithCells="1">
                  <from>
                    <xdr:col>1</xdr:col>
                    <xdr:colOff>0</xdr:colOff>
                    <xdr:row>27</xdr:row>
                    <xdr:rowOff>137160</xdr:rowOff>
                  </from>
                  <to>
                    <xdr:col>10</xdr:col>
                    <xdr:colOff>0</xdr:colOff>
                    <xdr:row>29</xdr:row>
                    <xdr:rowOff>30480</xdr:rowOff>
                  </to>
                </anchor>
              </controlPr>
            </control>
          </mc:Choice>
        </mc:AlternateContent>
        <mc:AlternateContent xmlns:mc="http://schemas.openxmlformats.org/markup-compatibility/2006">
          <mc:Choice Requires="x14">
            <control shapeId="986156" r:id="rId44" name="Check Box 44">
              <controlPr defaultSize="0" autoFill="0" autoLine="0" autoPict="0">
                <anchor moveWithCells="1">
                  <from>
                    <xdr:col>1</xdr:col>
                    <xdr:colOff>0</xdr:colOff>
                    <xdr:row>29</xdr:row>
                    <xdr:rowOff>121920</xdr:rowOff>
                  </from>
                  <to>
                    <xdr:col>7</xdr:col>
                    <xdr:colOff>0</xdr:colOff>
                    <xdr:row>31</xdr:row>
                    <xdr:rowOff>22860</xdr:rowOff>
                  </to>
                </anchor>
              </controlPr>
            </control>
          </mc:Choice>
        </mc:AlternateContent>
        <mc:AlternateContent xmlns:mc="http://schemas.openxmlformats.org/markup-compatibility/2006">
          <mc:Choice Requires="x14">
            <control shapeId="986157" r:id="rId45" name="Check Box 45">
              <controlPr defaultSize="0" autoFill="0" autoLine="0" autoPict="0">
                <anchor moveWithCells="1">
                  <from>
                    <xdr:col>10</xdr:col>
                    <xdr:colOff>335280</xdr:colOff>
                    <xdr:row>25</xdr:row>
                    <xdr:rowOff>137160</xdr:rowOff>
                  </from>
                  <to>
                    <xdr:col>18</xdr:col>
                    <xdr:colOff>342900</xdr:colOff>
                    <xdr:row>27</xdr:row>
                    <xdr:rowOff>30480</xdr:rowOff>
                  </to>
                </anchor>
              </controlPr>
            </control>
          </mc:Choice>
        </mc:AlternateContent>
        <mc:AlternateContent xmlns:mc="http://schemas.openxmlformats.org/markup-compatibility/2006">
          <mc:Choice Requires="x14">
            <control shapeId="986158" r:id="rId46" name="Check Box 46">
              <controlPr defaultSize="0" autoFill="0" autoLine="0" autoPict="0">
                <anchor moveWithCells="1">
                  <from>
                    <xdr:col>1</xdr:col>
                    <xdr:colOff>0</xdr:colOff>
                    <xdr:row>26</xdr:row>
                    <xdr:rowOff>137160</xdr:rowOff>
                  </from>
                  <to>
                    <xdr:col>6</xdr:col>
                    <xdr:colOff>0</xdr:colOff>
                    <xdr:row>28</xdr:row>
                    <xdr:rowOff>30480</xdr:rowOff>
                  </to>
                </anchor>
              </controlPr>
            </control>
          </mc:Choice>
        </mc:AlternateContent>
        <mc:AlternateContent xmlns:mc="http://schemas.openxmlformats.org/markup-compatibility/2006">
          <mc:Choice Requires="x14">
            <control shapeId="986159" r:id="rId47" name="Check Box 47">
              <controlPr defaultSize="0" autoFill="0" autoLine="0" autoPict="0">
                <anchor moveWithCells="1">
                  <from>
                    <xdr:col>1</xdr:col>
                    <xdr:colOff>0</xdr:colOff>
                    <xdr:row>28</xdr:row>
                    <xdr:rowOff>121920</xdr:rowOff>
                  </from>
                  <to>
                    <xdr:col>6</xdr:col>
                    <xdr:colOff>68580</xdr:colOff>
                    <xdr:row>30</xdr:row>
                    <xdr:rowOff>22860</xdr:rowOff>
                  </to>
                </anchor>
              </controlPr>
            </control>
          </mc:Choice>
        </mc:AlternateContent>
        <mc:AlternateContent xmlns:mc="http://schemas.openxmlformats.org/markup-compatibility/2006">
          <mc:Choice Requires="x14">
            <control shapeId="986160" r:id="rId48" name="Check Box 48">
              <controlPr defaultSize="0" autoFill="0" autoLine="0" autoPict="0">
                <anchor moveWithCells="1">
                  <from>
                    <xdr:col>10</xdr:col>
                    <xdr:colOff>335280</xdr:colOff>
                    <xdr:row>26</xdr:row>
                    <xdr:rowOff>137160</xdr:rowOff>
                  </from>
                  <to>
                    <xdr:col>18</xdr:col>
                    <xdr:colOff>38100</xdr:colOff>
                    <xdr:row>28</xdr:row>
                    <xdr:rowOff>30480</xdr:rowOff>
                  </to>
                </anchor>
              </controlPr>
            </control>
          </mc:Choice>
        </mc:AlternateContent>
        <mc:AlternateContent xmlns:mc="http://schemas.openxmlformats.org/markup-compatibility/2006">
          <mc:Choice Requires="x14">
            <control shapeId="986161" r:id="rId49" name="Check Box 49">
              <controlPr defaultSize="0" autoFill="0" autoLine="0" autoPict="0">
                <anchor moveWithCells="1">
                  <from>
                    <xdr:col>10</xdr:col>
                    <xdr:colOff>335280</xdr:colOff>
                    <xdr:row>27</xdr:row>
                    <xdr:rowOff>137160</xdr:rowOff>
                  </from>
                  <to>
                    <xdr:col>18</xdr:col>
                    <xdr:colOff>76200</xdr:colOff>
                    <xdr:row>29</xdr:row>
                    <xdr:rowOff>30480</xdr:rowOff>
                  </to>
                </anchor>
              </controlPr>
            </control>
          </mc:Choice>
        </mc:AlternateContent>
        <mc:AlternateContent xmlns:mc="http://schemas.openxmlformats.org/markup-compatibility/2006">
          <mc:Choice Requires="x14">
            <control shapeId="986162" r:id="rId50" name="Check Box 50">
              <controlPr defaultSize="0" autoFill="0" autoLine="0" autoPict="0">
                <anchor moveWithCells="1">
                  <from>
                    <xdr:col>10</xdr:col>
                    <xdr:colOff>335280</xdr:colOff>
                    <xdr:row>29</xdr:row>
                    <xdr:rowOff>137160</xdr:rowOff>
                  </from>
                  <to>
                    <xdr:col>19</xdr:col>
                    <xdr:colOff>121920</xdr:colOff>
                    <xdr:row>31</xdr:row>
                    <xdr:rowOff>30480</xdr:rowOff>
                  </to>
                </anchor>
              </controlPr>
            </control>
          </mc:Choice>
        </mc:AlternateContent>
        <mc:AlternateContent xmlns:mc="http://schemas.openxmlformats.org/markup-compatibility/2006">
          <mc:Choice Requires="x14">
            <control shapeId="986163" r:id="rId51" name="Check Box 51">
              <controlPr defaultSize="0" autoFill="0" autoLine="0" autoPict="0">
                <anchor moveWithCells="1">
                  <from>
                    <xdr:col>10</xdr:col>
                    <xdr:colOff>335280</xdr:colOff>
                    <xdr:row>28</xdr:row>
                    <xdr:rowOff>137160</xdr:rowOff>
                  </from>
                  <to>
                    <xdr:col>17</xdr:col>
                    <xdr:colOff>198120</xdr:colOff>
                    <xdr:row>30</xdr:row>
                    <xdr:rowOff>30480</xdr:rowOff>
                  </to>
                </anchor>
              </controlPr>
            </control>
          </mc:Choice>
        </mc:AlternateContent>
        <mc:AlternateContent xmlns:mc="http://schemas.openxmlformats.org/markup-compatibility/2006">
          <mc:Choice Requires="x14">
            <control shapeId="986164" r:id="rId52" name="Check Box 52">
              <controlPr defaultSize="0" autoFill="0" autoLine="0" autoPict="0">
                <anchor moveWithCells="1">
                  <from>
                    <xdr:col>11</xdr:col>
                    <xdr:colOff>342900</xdr:colOff>
                    <xdr:row>20</xdr:row>
                    <xdr:rowOff>144780</xdr:rowOff>
                  </from>
                  <to>
                    <xdr:col>12</xdr:col>
                    <xdr:colOff>365760</xdr:colOff>
                    <xdr:row>22</xdr:row>
                    <xdr:rowOff>38100</xdr:rowOff>
                  </to>
                </anchor>
              </controlPr>
            </control>
          </mc:Choice>
        </mc:AlternateContent>
        <mc:AlternateContent xmlns:mc="http://schemas.openxmlformats.org/markup-compatibility/2006">
          <mc:Choice Requires="x14">
            <control shapeId="986165" r:id="rId53" name="Check Box 53">
              <controlPr locked="0" defaultSize="0" autoFill="0" autoLine="0" autoPict="0">
                <anchor moveWithCells="1">
                  <from>
                    <xdr:col>3</xdr:col>
                    <xdr:colOff>22860</xdr:colOff>
                    <xdr:row>39</xdr:row>
                    <xdr:rowOff>121920</xdr:rowOff>
                  </from>
                  <to>
                    <xdr:col>7</xdr:col>
                    <xdr:colOff>99060</xdr:colOff>
                    <xdr:row>41</xdr:row>
                    <xdr:rowOff>22860</xdr:rowOff>
                  </to>
                </anchor>
              </controlPr>
            </control>
          </mc:Choice>
        </mc:AlternateContent>
        <mc:AlternateContent xmlns:mc="http://schemas.openxmlformats.org/markup-compatibility/2006">
          <mc:Choice Requires="x14">
            <control shapeId="986166" r:id="rId54" name="Check Box 54">
              <controlPr defaultSize="0" autoFill="0" autoLine="0" autoPict="0">
                <anchor moveWithCells="1">
                  <from>
                    <xdr:col>7</xdr:col>
                    <xdr:colOff>99060</xdr:colOff>
                    <xdr:row>39</xdr:row>
                    <xdr:rowOff>121920</xdr:rowOff>
                  </from>
                  <to>
                    <xdr:col>11</xdr:col>
                    <xdr:colOff>152400</xdr:colOff>
                    <xdr:row>41</xdr:row>
                    <xdr:rowOff>22860</xdr:rowOff>
                  </to>
                </anchor>
              </controlPr>
            </control>
          </mc:Choice>
        </mc:AlternateContent>
        <mc:AlternateContent xmlns:mc="http://schemas.openxmlformats.org/markup-compatibility/2006">
          <mc:Choice Requires="x14">
            <control shapeId="986167" r:id="rId55" name="Check Box 55">
              <controlPr defaultSize="0" autoFill="0" autoLine="0" autoPict="0">
                <anchor moveWithCells="1">
                  <from>
                    <xdr:col>11</xdr:col>
                    <xdr:colOff>182880</xdr:colOff>
                    <xdr:row>39</xdr:row>
                    <xdr:rowOff>137160</xdr:rowOff>
                  </from>
                  <to>
                    <xdr:col>14</xdr:col>
                    <xdr:colOff>213360</xdr:colOff>
                    <xdr:row>41</xdr:row>
                    <xdr:rowOff>30480</xdr:rowOff>
                  </to>
                </anchor>
              </controlPr>
            </control>
          </mc:Choice>
        </mc:AlternateContent>
        <mc:AlternateContent xmlns:mc="http://schemas.openxmlformats.org/markup-compatibility/2006">
          <mc:Choice Requires="x14">
            <control shapeId="986168" r:id="rId56" name="Check Box 56">
              <controlPr defaultSize="0" autoFill="0" autoLine="0" autoPict="0">
                <anchor moveWithCells="1">
                  <from>
                    <xdr:col>14</xdr:col>
                    <xdr:colOff>228600</xdr:colOff>
                    <xdr:row>39</xdr:row>
                    <xdr:rowOff>137160</xdr:rowOff>
                  </from>
                  <to>
                    <xdr:col>19</xdr:col>
                    <xdr:colOff>106680</xdr:colOff>
                    <xdr:row>41</xdr:row>
                    <xdr:rowOff>30480</xdr:rowOff>
                  </to>
                </anchor>
              </controlPr>
            </control>
          </mc:Choice>
        </mc:AlternateContent>
        <mc:AlternateContent xmlns:mc="http://schemas.openxmlformats.org/markup-compatibility/2006">
          <mc:Choice Requires="x14">
            <control shapeId="986169" r:id="rId57" name="Check Box 57">
              <controlPr defaultSize="0" autoFill="0" autoLine="0" autoPict="0">
                <anchor moveWithCells="1">
                  <from>
                    <xdr:col>9</xdr:col>
                    <xdr:colOff>175260</xdr:colOff>
                    <xdr:row>40</xdr:row>
                    <xdr:rowOff>137160</xdr:rowOff>
                  </from>
                  <to>
                    <xdr:col>10</xdr:col>
                    <xdr:colOff>137160</xdr:colOff>
                    <xdr:row>42</xdr:row>
                    <xdr:rowOff>30480</xdr:rowOff>
                  </to>
                </anchor>
              </controlPr>
            </control>
          </mc:Choice>
        </mc:AlternateContent>
        <mc:AlternateContent xmlns:mc="http://schemas.openxmlformats.org/markup-compatibility/2006">
          <mc:Choice Requires="x14">
            <control shapeId="986170" r:id="rId58" name="Check Box 58">
              <controlPr defaultSize="0" autoFill="0" autoLine="0" autoPict="0">
                <anchor moveWithCells="1">
                  <from>
                    <xdr:col>10</xdr:col>
                    <xdr:colOff>266700</xdr:colOff>
                    <xdr:row>40</xdr:row>
                    <xdr:rowOff>137160</xdr:rowOff>
                  </from>
                  <to>
                    <xdr:col>11</xdr:col>
                    <xdr:colOff>289560</xdr:colOff>
                    <xdr:row>42</xdr:row>
                    <xdr:rowOff>30480</xdr:rowOff>
                  </to>
                </anchor>
              </controlPr>
            </control>
          </mc:Choice>
        </mc:AlternateContent>
        <mc:AlternateContent xmlns:mc="http://schemas.openxmlformats.org/markup-compatibility/2006">
          <mc:Choice Requires="x14">
            <control shapeId="986171" r:id="rId59" name="Check Box 59">
              <controlPr defaultSize="0" autoFill="0" autoLine="0" autoPict="0">
                <anchor moveWithCells="1">
                  <from>
                    <xdr:col>9</xdr:col>
                    <xdr:colOff>0</xdr:colOff>
                    <xdr:row>51</xdr:row>
                    <xdr:rowOff>137160</xdr:rowOff>
                  </from>
                  <to>
                    <xdr:col>10</xdr:col>
                    <xdr:colOff>7620</xdr:colOff>
                    <xdr:row>53</xdr:row>
                    <xdr:rowOff>60960</xdr:rowOff>
                  </to>
                </anchor>
              </controlPr>
            </control>
          </mc:Choice>
        </mc:AlternateContent>
        <mc:AlternateContent xmlns:mc="http://schemas.openxmlformats.org/markup-compatibility/2006">
          <mc:Choice Requires="x14">
            <control shapeId="986172" r:id="rId60" name="Check Box 60">
              <controlPr defaultSize="0" autoFill="0" autoLine="0" autoPict="0">
                <anchor moveWithCells="1">
                  <from>
                    <xdr:col>10</xdr:col>
                    <xdr:colOff>175260</xdr:colOff>
                    <xdr:row>51</xdr:row>
                    <xdr:rowOff>137160</xdr:rowOff>
                  </from>
                  <to>
                    <xdr:col>11</xdr:col>
                    <xdr:colOff>190500</xdr:colOff>
                    <xdr:row>53</xdr:row>
                    <xdr:rowOff>60960</xdr:rowOff>
                  </to>
                </anchor>
              </controlPr>
            </control>
          </mc:Choice>
        </mc:AlternateContent>
        <mc:AlternateContent xmlns:mc="http://schemas.openxmlformats.org/markup-compatibility/2006">
          <mc:Choice Requires="x14">
            <control shapeId="986173" r:id="rId61" name="Check Box 61">
              <controlPr defaultSize="0" autoFill="0" autoLine="0" autoPict="0">
                <anchor moveWithCells="1">
                  <from>
                    <xdr:col>11</xdr:col>
                    <xdr:colOff>289560</xdr:colOff>
                    <xdr:row>51</xdr:row>
                    <xdr:rowOff>137160</xdr:rowOff>
                  </from>
                  <to>
                    <xdr:col>12</xdr:col>
                    <xdr:colOff>342900</xdr:colOff>
                    <xdr:row>53</xdr:row>
                    <xdr:rowOff>60960</xdr:rowOff>
                  </to>
                </anchor>
              </controlPr>
            </control>
          </mc:Choice>
        </mc:AlternateContent>
        <mc:AlternateContent xmlns:mc="http://schemas.openxmlformats.org/markup-compatibility/2006">
          <mc:Choice Requires="x14">
            <control shapeId="986174" r:id="rId62" name="Check Box 62">
              <controlPr defaultSize="0" autoFill="0" autoLine="0" autoPict="0">
                <anchor moveWithCells="1">
                  <from>
                    <xdr:col>4</xdr:col>
                    <xdr:colOff>327660</xdr:colOff>
                    <xdr:row>60</xdr:row>
                    <xdr:rowOff>121920</xdr:rowOff>
                  </from>
                  <to>
                    <xdr:col>6</xdr:col>
                    <xdr:colOff>297180</xdr:colOff>
                    <xdr:row>62</xdr:row>
                    <xdr:rowOff>22860</xdr:rowOff>
                  </to>
                </anchor>
              </controlPr>
            </control>
          </mc:Choice>
        </mc:AlternateContent>
        <mc:AlternateContent xmlns:mc="http://schemas.openxmlformats.org/markup-compatibility/2006">
          <mc:Choice Requires="x14">
            <control shapeId="986175" r:id="rId63" name="Check Box 63">
              <controlPr defaultSize="0" autoFill="0" autoLine="0" autoPict="0">
                <anchor moveWithCells="1">
                  <from>
                    <xdr:col>7</xdr:col>
                    <xdr:colOff>22860</xdr:colOff>
                    <xdr:row>60</xdr:row>
                    <xdr:rowOff>137160</xdr:rowOff>
                  </from>
                  <to>
                    <xdr:col>8</xdr:col>
                    <xdr:colOff>274320</xdr:colOff>
                    <xdr:row>62</xdr:row>
                    <xdr:rowOff>30480</xdr:rowOff>
                  </to>
                </anchor>
              </controlPr>
            </control>
          </mc:Choice>
        </mc:AlternateContent>
        <mc:AlternateContent xmlns:mc="http://schemas.openxmlformats.org/markup-compatibility/2006">
          <mc:Choice Requires="x14">
            <control shapeId="986176" r:id="rId64" name="Check Box 64">
              <controlPr defaultSize="0" autoFill="0" autoLine="0" autoPict="0">
                <anchor moveWithCells="1">
                  <from>
                    <xdr:col>9</xdr:col>
                    <xdr:colOff>106680</xdr:colOff>
                    <xdr:row>60</xdr:row>
                    <xdr:rowOff>137160</xdr:rowOff>
                  </from>
                  <to>
                    <xdr:col>10</xdr:col>
                    <xdr:colOff>213360</xdr:colOff>
                    <xdr:row>62</xdr:row>
                    <xdr:rowOff>30480</xdr:rowOff>
                  </to>
                </anchor>
              </controlPr>
            </control>
          </mc:Choice>
        </mc:AlternateContent>
        <mc:AlternateContent xmlns:mc="http://schemas.openxmlformats.org/markup-compatibility/2006">
          <mc:Choice Requires="x14">
            <control shapeId="986177" r:id="rId65" name="Check Box 65">
              <controlPr defaultSize="0" autoFill="0" autoLine="0" autoPict="0">
                <anchor moveWithCells="1">
                  <from>
                    <xdr:col>11</xdr:col>
                    <xdr:colOff>342900</xdr:colOff>
                    <xdr:row>22</xdr:row>
                    <xdr:rowOff>114300</xdr:rowOff>
                  </from>
                  <to>
                    <xdr:col>12</xdr:col>
                    <xdr:colOff>365760</xdr:colOff>
                    <xdr:row>24</xdr:row>
                    <xdr:rowOff>45720</xdr:rowOff>
                  </to>
                </anchor>
              </controlPr>
            </control>
          </mc:Choice>
        </mc:AlternateContent>
        <mc:AlternateContent xmlns:mc="http://schemas.openxmlformats.org/markup-compatibility/2006">
          <mc:Choice Requires="x14">
            <control shapeId="986178" r:id="rId66" name="Check Box 66">
              <controlPr defaultSize="0" autoFill="0" autoLine="0" autoPict="0">
                <anchor moveWithCells="1">
                  <from>
                    <xdr:col>13</xdr:col>
                    <xdr:colOff>198120</xdr:colOff>
                    <xdr:row>22</xdr:row>
                    <xdr:rowOff>114300</xdr:rowOff>
                  </from>
                  <to>
                    <xdr:col>14</xdr:col>
                    <xdr:colOff>220980</xdr:colOff>
                    <xdr:row>24</xdr:row>
                    <xdr:rowOff>45720</xdr:rowOff>
                  </to>
                </anchor>
              </controlPr>
            </control>
          </mc:Choice>
        </mc:AlternateContent>
        <mc:AlternateContent xmlns:mc="http://schemas.openxmlformats.org/markup-compatibility/2006">
          <mc:Choice Requires="x14">
            <control shapeId="986179" r:id="rId67" name="Check Box 67">
              <controlPr defaultSize="0" autoFill="0" autoLine="0" autoPict="0">
                <anchor moveWithCells="1">
                  <from>
                    <xdr:col>15</xdr:col>
                    <xdr:colOff>60960</xdr:colOff>
                    <xdr:row>22</xdr:row>
                    <xdr:rowOff>114300</xdr:rowOff>
                  </from>
                  <to>
                    <xdr:col>16</xdr:col>
                    <xdr:colOff>76200</xdr:colOff>
                    <xdr:row>24</xdr:row>
                    <xdr:rowOff>45720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tabColor rgb="FF7030A0"/>
  </sheetPr>
  <dimension ref="B1:D37"/>
  <sheetViews>
    <sheetView showGridLines="0" topLeftCell="A37" workbookViewId="0">
      <selection activeCell="M40" sqref="M40"/>
    </sheetView>
  </sheetViews>
  <sheetFormatPr defaultRowHeight="13.2" x14ac:dyDescent="0.25"/>
  <cols>
    <col min="1" max="1" width="2.33203125" customWidth="1"/>
    <col min="2" max="2" width="62.6640625" customWidth="1"/>
    <col min="3" max="3" width="2.6640625" customWidth="1"/>
    <col min="4" max="4" width="62.6640625" customWidth="1"/>
  </cols>
  <sheetData>
    <row r="1" spans="2:4" ht="9.75" customHeight="1" x14ac:dyDescent="0.25"/>
    <row r="2" spans="2:4" hidden="1" x14ac:dyDescent="0.25"/>
    <row r="3" spans="2:4" ht="5.25" customHeight="1" x14ac:dyDescent="0.25"/>
    <row r="4" spans="2:4" ht="17.399999999999999" x14ac:dyDescent="0.3">
      <c r="B4" s="58" t="s">
        <v>665</v>
      </c>
      <c r="D4" s="58" t="s">
        <v>666</v>
      </c>
    </row>
    <row r="5" spans="2:4" x14ac:dyDescent="0.25">
      <c r="B5" s="59" t="s">
        <v>667</v>
      </c>
      <c r="D5" s="59" t="s">
        <v>667</v>
      </c>
    </row>
    <row r="6" spans="2:4" x14ac:dyDescent="0.25">
      <c r="B6" s="60" t="s">
        <v>668</v>
      </c>
      <c r="D6" s="60" t="s">
        <v>669</v>
      </c>
    </row>
    <row r="7" spans="2:4" x14ac:dyDescent="0.25">
      <c r="B7" s="60" t="s">
        <v>670</v>
      </c>
      <c r="D7" s="60" t="s">
        <v>671</v>
      </c>
    </row>
    <row r="8" spans="2:4" x14ac:dyDescent="0.25">
      <c r="B8" s="60" t="s">
        <v>672</v>
      </c>
      <c r="D8" s="60" t="s">
        <v>673</v>
      </c>
    </row>
    <row r="9" spans="2:4" x14ac:dyDescent="0.25">
      <c r="B9" s="60" t="s">
        <v>674</v>
      </c>
      <c r="D9" s="60" t="s">
        <v>675</v>
      </c>
    </row>
    <row r="10" spans="2:4" x14ac:dyDescent="0.25">
      <c r="B10" s="60" t="s">
        <v>676</v>
      </c>
      <c r="D10" s="60" t="s">
        <v>677</v>
      </c>
    </row>
    <row r="11" spans="2:4" x14ac:dyDescent="0.25">
      <c r="B11" s="60" t="s">
        <v>678</v>
      </c>
      <c r="D11" s="60" t="s">
        <v>679</v>
      </c>
    </row>
    <row r="12" spans="2:4" x14ac:dyDescent="0.25">
      <c r="B12" s="60" t="s">
        <v>680</v>
      </c>
      <c r="D12" s="60" t="s">
        <v>681</v>
      </c>
    </row>
    <row r="13" spans="2:4" x14ac:dyDescent="0.25">
      <c r="B13" s="60" t="s">
        <v>682</v>
      </c>
      <c r="D13" s="60" t="s">
        <v>683</v>
      </c>
    </row>
    <row r="14" spans="2:4" x14ac:dyDescent="0.25">
      <c r="B14" s="60" t="s">
        <v>684</v>
      </c>
      <c r="D14" s="60" t="s">
        <v>685</v>
      </c>
    </row>
    <row r="15" spans="2:4" x14ac:dyDescent="0.25">
      <c r="B15" s="60" t="s">
        <v>686</v>
      </c>
      <c r="D15" s="60" t="s">
        <v>686</v>
      </c>
    </row>
    <row r="16" spans="2:4" x14ac:dyDescent="0.25">
      <c r="B16" s="61" t="s">
        <v>687</v>
      </c>
      <c r="D16" s="61" t="s">
        <v>687</v>
      </c>
    </row>
    <row r="17" spans="2:4" x14ac:dyDescent="0.25">
      <c r="B17" s="60" t="s">
        <v>688</v>
      </c>
      <c r="D17" s="60" t="s">
        <v>688</v>
      </c>
    </row>
    <row r="18" spans="2:4" x14ac:dyDescent="0.25">
      <c r="B18" s="60" t="s">
        <v>689</v>
      </c>
      <c r="D18" s="60" t="s">
        <v>689</v>
      </c>
    </row>
    <row r="19" spans="2:4" x14ac:dyDescent="0.25">
      <c r="B19" s="60" t="s">
        <v>690</v>
      </c>
      <c r="D19" s="60" t="s">
        <v>690</v>
      </c>
    </row>
    <row r="20" spans="2:4" x14ac:dyDescent="0.25">
      <c r="B20" s="60" t="s">
        <v>691</v>
      </c>
      <c r="D20" s="60" t="s">
        <v>691</v>
      </c>
    </row>
    <row r="21" spans="2:4" x14ac:dyDescent="0.25">
      <c r="B21" s="60" t="s">
        <v>692</v>
      </c>
      <c r="D21" s="60" t="s">
        <v>692</v>
      </c>
    </row>
    <row r="22" spans="2:4" x14ac:dyDescent="0.25">
      <c r="B22" s="60" t="s">
        <v>693</v>
      </c>
      <c r="D22" s="60" t="s">
        <v>693</v>
      </c>
    </row>
    <row r="23" spans="2:4" x14ac:dyDescent="0.25">
      <c r="B23" s="60" t="s">
        <v>694</v>
      </c>
      <c r="D23" s="60" t="s">
        <v>694</v>
      </c>
    </row>
    <row r="24" spans="2:4" x14ac:dyDescent="0.25">
      <c r="B24" s="60" t="s">
        <v>695</v>
      </c>
      <c r="D24" s="60" t="s">
        <v>695</v>
      </c>
    </row>
    <row r="25" spans="2:4" x14ac:dyDescent="0.25">
      <c r="B25" s="60" t="s">
        <v>696</v>
      </c>
      <c r="D25" s="60" t="s">
        <v>696</v>
      </c>
    </row>
    <row r="26" spans="2:4" x14ac:dyDescent="0.25">
      <c r="B26" s="60" t="s">
        <v>697</v>
      </c>
      <c r="D26" s="60" t="s">
        <v>698</v>
      </c>
    </row>
    <row r="27" spans="2:4" x14ac:dyDescent="0.25">
      <c r="B27" s="61" t="s">
        <v>699</v>
      </c>
      <c r="D27" s="61" t="s">
        <v>699</v>
      </c>
    </row>
    <row r="28" spans="2:4" x14ac:dyDescent="0.25">
      <c r="B28" s="60" t="s">
        <v>700</v>
      </c>
      <c r="D28" s="60" t="s">
        <v>700</v>
      </c>
    </row>
    <row r="29" spans="2:4" x14ac:dyDescent="0.25">
      <c r="B29" s="60" t="s">
        <v>701</v>
      </c>
      <c r="D29" s="60" t="s">
        <v>701</v>
      </c>
    </row>
    <row r="30" spans="2:4" x14ac:dyDescent="0.25">
      <c r="B30" s="60" t="s">
        <v>702</v>
      </c>
      <c r="D30" s="60" t="s">
        <v>702</v>
      </c>
    </row>
    <row r="31" spans="2:4" x14ac:dyDescent="0.25">
      <c r="B31" s="60" t="s">
        <v>703</v>
      </c>
      <c r="D31" s="60" t="s">
        <v>703</v>
      </c>
    </row>
    <row r="32" spans="2:4" x14ac:dyDescent="0.25">
      <c r="B32" s="60" t="s">
        <v>704</v>
      </c>
      <c r="D32" s="60" t="s">
        <v>704</v>
      </c>
    </row>
    <row r="33" spans="2:4" x14ac:dyDescent="0.25">
      <c r="B33" s="60" t="s">
        <v>705</v>
      </c>
      <c r="D33" s="60" t="s">
        <v>705</v>
      </c>
    </row>
    <row r="34" spans="2:4" x14ac:dyDescent="0.25">
      <c r="B34" s="60" t="s">
        <v>706</v>
      </c>
      <c r="D34" s="60" t="s">
        <v>706</v>
      </c>
    </row>
    <row r="35" spans="2:4" x14ac:dyDescent="0.25">
      <c r="B35" s="60" t="s">
        <v>707</v>
      </c>
      <c r="D35" s="60" t="s">
        <v>707</v>
      </c>
    </row>
    <row r="36" spans="2:4" x14ac:dyDescent="0.25">
      <c r="B36" s="60" t="s">
        <v>708</v>
      </c>
      <c r="D36" s="60" t="s">
        <v>708</v>
      </c>
    </row>
    <row r="37" spans="2:4" x14ac:dyDescent="0.25">
      <c r="B37" s="62" t="s">
        <v>709</v>
      </c>
      <c r="D37" s="62" t="s">
        <v>709</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09431-8DFB-4311-97BF-99AC182B2A4F}">
  <sheetPr codeName="Sheet31">
    <tabColor theme="3"/>
  </sheetPr>
  <dimension ref="A1:UP1341"/>
  <sheetViews>
    <sheetView zoomScale="80" zoomScaleNormal="80" workbookViewId="0">
      <selection activeCell="L20" sqref="L20"/>
    </sheetView>
  </sheetViews>
  <sheetFormatPr defaultRowHeight="13.2" x14ac:dyDescent="0.25"/>
  <cols>
    <col min="1" max="1" width="70.44140625" bestFit="1" customWidth="1"/>
    <col min="2" max="2" width="27.44140625" bestFit="1" customWidth="1"/>
    <col min="4" max="4" width="36.6640625" customWidth="1"/>
    <col min="5" max="5" width="16.33203125" customWidth="1"/>
    <col min="10" max="562" width="8.88671875" style="488"/>
  </cols>
  <sheetData>
    <row r="1" spans="1:18" s="488" customFormat="1" ht="40.200000000000003" customHeight="1" thickBot="1" x14ac:dyDescent="0.3">
      <c r="A1" s="937" t="s">
        <v>710</v>
      </c>
      <c r="B1" s="938"/>
      <c r="C1" s="938"/>
      <c r="D1" s="938"/>
      <c r="E1" s="938"/>
      <c r="F1" s="938"/>
      <c r="G1" s="938"/>
      <c r="H1" s="938"/>
      <c r="I1" s="939"/>
    </row>
    <row r="2" spans="1:18" x14ac:dyDescent="0.25">
      <c r="A2" s="487"/>
      <c r="B2" s="488"/>
      <c r="C2" s="488"/>
      <c r="D2" s="488"/>
      <c r="E2" s="488"/>
      <c r="F2" s="488"/>
      <c r="G2" s="488"/>
      <c r="H2" s="488"/>
      <c r="I2" s="483"/>
    </row>
    <row r="3" spans="1:18" ht="15.6" x14ac:dyDescent="0.3">
      <c r="A3" s="569" t="s">
        <v>711</v>
      </c>
      <c r="B3" s="570" t="s">
        <v>712</v>
      </c>
      <c r="C3" s="488"/>
      <c r="D3" s="488"/>
      <c r="E3" s="488"/>
      <c r="F3" s="488"/>
      <c r="G3" s="488"/>
      <c r="H3" s="488"/>
      <c r="I3" s="483"/>
    </row>
    <row r="4" spans="1:18" ht="15.6" x14ac:dyDescent="0.3">
      <c r="A4" s="569" t="s">
        <v>713</v>
      </c>
      <c r="B4" s="570" t="s">
        <v>714</v>
      </c>
      <c r="C4" s="488"/>
      <c r="D4" s="488"/>
      <c r="E4" s="488"/>
      <c r="F4" s="488"/>
      <c r="G4" s="488"/>
      <c r="H4" s="488"/>
      <c r="I4" s="483"/>
    </row>
    <row r="5" spans="1:18" ht="15.6" x14ac:dyDescent="0.3">
      <c r="A5" s="569"/>
      <c r="B5" s="570"/>
      <c r="C5" s="488"/>
      <c r="D5" s="488"/>
      <c r="E5" s="488"/>
      <c r="F5" s="488"/>
      <c r="G5" s="488"/>
      <c r="H5" s="488"/>
      <c r="I5" s="483"/>
    </row>
    <row r="6" spans="1:18" ht="15.6" x14ac:dyDescent="0.3">
      <c r="A6" s="569" t="s">
        <v>715</v>
      </c>
      <c r="B6" s="570"/>
      <c r="C6" s="488"/>
      <c r="D6" s="488"/>
      <c r="E6" s="488"/>
      <c r="F6" s="488"/>
      <c r="G6" s="488"/>
      <c r="H6" s="488"/>
      <c r="I6" s="483"/>
    </row>
    <row r="7" spans="1:18" x14ac:dyDescent="0.25">
      <c r="A7" s="487"/>
      <c r="B7" s="488"/>
      <c r="C7" s="488"/>
      <c r="D7" s="488"/>
      <c r="E7" s="488"/>
      <c r="F7" s="488"/>
      <c r="G7" s="488"/>
      <c r="H7" s="488"/>
      <c r="I7" s="483"/>
    </row>
    <row r="8" spans="1:18" x14ac:dyDescent="0.25">
      <c r="A8" s="487"/>
      <c r="B8" s="488"/>
      <c r="C8" s="488"/>
      <c r="D8" s="488"/>
      <c r="E8" s="488"/>
      <c r="F8" s="488"/>
      <c r="G8" s="488"/>
      <c r="H8" s="488"/>
      <c r="I8" s="483"/>
    </row>
    <row r="9" spans="1:18" ht="17.399999999999999" x14ac:dyDescent="0.3">
      <c r="A9" s="565" t="s">
        <v>716</v>
      </c>
      <c r="B9" s="564"/>
      <c r="C9" s="488"/>
      <c r="D9" s="488"/>
      <c r="E9" s="488"/>
      <c r="F9" s="488"/>
      <c r="G9" s="488"/>
      <c r="H9" s="488"/>
      <c r="I9" s="483"/>
      <c r="L9" s="768"/>
      <c r="M9" s="768"/>
      <c r="N9" s="768"/>
      <c r="O9" s="768"/>
      <c r="P9" s="768"/>
      <c r="Q9" s="768"/>
      <c r="R9" s="768"/>
    </row>
    <row r="10" spans="1:18" ht="17.399999999999999" x14ac:dyDescent="0.3">
      <c r="A10" s="567"/>
      <c r="B10" s="488"/>
      <c r="C10" s="488"/>
      <c r="D10" s="488"/>
      <c r="E10" s="488"/>
      <c r="F10" s="488"/>
      <c r="G10" s="488"/>
      <c r="H10" s="488"/>
      <c r="I10" s="483"/>
      <c r="J10" s="768"/>
      <c r="K10" s="768"/>
      <c r="N10" s="768"/>
      <c r="O10" s="768"/>
      <c r="P10" s="768"/>
      <c r="Q10" s="768"/>
      <c r="R10" s="768"/>
    </row>
    <row r="11" spans="1:18" ht="17.399999999999999" x14ac:dyDescent="0.3">
      <c r="A11" s="567"/>
      <c r="B11" s="568" t="s">
        <v>717</v>
      </c>
      <c r="C11" s="568"/>
      <c r="D11" s="568"/>
      <c r="E11" s="568"/>
      <c r="F11" s="568"/>
      <c r="G11" s="568"/>
      <c r="H11" s="568"/>
      <c r="I11" s="483"/>
      <c r="J11" s="768"/>
      <c r="N11" s="768"/>
      <c r="P11" s="768"/>
      <c r="Q11" s="768"/>
      <c r="R11" s="768"/>
    </row>
    <row r="12" spans="1:18" ht="37.5" customHeight="1" x14ac:dyDescent="0.3">
      <c r="A12" s="566"/>
      <c r="B12" s="1713"/>
      <c r="C12" s="1714"/>
      <c r="D12" s="1714"/>
      <c r="E12" s="1714"/>
      <c r="F12" s="1714"/>
      <c r="G12" s="1714"/>
      <c r="H12" s="1715"/>
      <c r="I12" s="558"/>
      <c r="J12" s="768"/>
      <c r="K12" s="768"/>
      <c r="L12" s="768"/>
      <c r="N12" s="768"/>
      <c r="O12" s="768"/>
      <c r="P12" s="768"/>
      <c r="Q12" s="768"/>
      <c r="R12" s="768"/>
    </row>
    <row r="13" spans="1:18" ht="17.399999999999999" x14ac:dyDescent="0.3">
      <c r="A13" s="567"/>
      <c r="B13" s="488"/>
      <c r="C13" s="488"/>
      <c r="D13" s="488"/>
      <c r="E13" s="488"/>
      <c r="F13" s="488"/>
      <c r="G13" s="488"/>
      <c r="H13" s="488"/>
      <c r="I13" s="483"/>
      <c r="J13" s="768"/>
      <c r="K13" s="768"/>
      <c r="L13" s="768"/>
      <c r="N13" s="768"/>
      <c r="O13" s="768"/>
      <c r="P13" s="768"/>
      <c r="Q13" s="768"/>
      <c r="R13" s="768"/>
    </row>
    <row r="14" spans="1:18" ht="17.399999999999999" x14ac:dyDescent="0.3">
      <c r="A14" s="487"/>
      <c r="B14" s="488"/>
      <c r="C14" s="488"/>
      <c r="D14" s="488"/>
      <c r="E14" s="488"/>
      <c r="F14" s="488"/>
      <c r="G14" s="488"/>
      <c r="H14" s="488"/>
      <c r="I14" s="483"/>
      <c r="K14" s="768"/>
      <c r="L14" s="768"/>
      <c r="M14" s="768"/>
      <c r="N14" s="768"/>
      <c r="O14" s="768"/>
      <c r="P14" s="768"/>
      <c r="Q14" s="768"/>
      <c r="R14" s="768"/>
    </row>
    <row r="15" spans="1:18" ht="17.399999999999999" x14ac:dyDescent="0.3">
      <c r="A15" s="565" t="s">
        <v>718</v>
      </c>
      <c r="B15" s="564"/>
      <c r="C15" s="572"/>
      <c r="D15" s="572"/>
      <c r="E15" s="488"/>
      <c r="F15" s="488"/>
      <c r="G15" s="488"/>
      <c r="H15" s="488"/>
      <c r="I15" s="483"/>
      <c r="K15" s="768"/>
      <c r="L15" s="768"/>
      <c r="M15" s="768"/>
      <c r="N15" s="768"/>
      <c r="O15" s="768"/>
      <c r="P15" s="768"/>
      <c r="Q15" s="768"/>
      <c r="R15" s="768"/>
    </row>
    <row r="16" spans="1:18" ht="17.399999999999999" x14ac:dyDescent="0.3">
      <c r="A16" s="571"/>
      <c r="B16" s="572"/>
      <c r="C16" s="572"/>
      <c r="D16" s="572"/>
      <c r="E16" s="488"/>
      <c r="F16" s="488"/>
      <c r="G16" s="488"/>
      <c r="H16" s="488"/>
      <c r="I16" s="483"/>
      <c r="K16" s="768"/>
      <c r="L16" s="768"/>
      <c r="M16" s="768"/>
      <c r="N16" s="768"/>
      <c r="O16" s="768"/>
      <c r="P16" s="768"/>
      <c r="Q16" s="768"/>
      <c r="R16" s="768"/>
    </row>
    <row r="17" spans="1:18" ht="17.399999999999999" x14ac:dyDescent="0.3">
      <c r="A17" s="571"/>
      <c r="B17" s="568" t="s">
        <v>717</v>
      </c>
      <c r="C17" s="568"/>
      <c r="D17" s="568"/>
      <c r="E17" s="568"/>
      <c r="F17" s="568"/>
      <c r="G17" s="568"/>
      <c r="H17" s="568"/>
      <c r="I17" s="483"/>
      <c r="K17" s="768"/>
      <c r="L17" s="768"/>
      <c r="M17" s="768"/>
      <c r="N17" s="768"/>
      <c r="O17" s="768"/>
      <c r="P17" s="768"/>
      <c r="Q17" s="768"/>
      <c r="R17" s="768"/>
    </row>
    <row r="18" spans="1:18" ht="55.2" customHeight="1" x14ac:dyDescent="0.25">
      <c r="A18" s="571"/>
      <c r="B18" s="1713" t="str">
        <f>IF($B$15="Y", "Record Allegion Asset Tag # below", IF($B$15="N", "Work with Allegion SQE and Commodity Management to get an Allegion asset tag for tool",""))</f>
        <v/>
      </c>
      <c r="C18" s="1714"/>
      <c r="D18" s="1714"/>
      <c r="E18" s="1714"/>
      <c r="F18" s="1714"/>
      <c r="G18" s="1714"/>
      <c r="H18" s="1715"/>
      <c r="I18" s="558"/>
    </row>
    <row r="19" spans="1:18" x14ac:dyDescent="0.25">
      <c r="A19" s="571"/>
      <c r="B19" s="572"/>
      <c r="C19" s="572"/>
      <c r="D19" s="572"/>
      <c r="E19" s="488"/>
      <c r="F19" s="488"/>
      <c r="G19" s="488"/>
      <c r="H19" s="488"/>
      <c r="I19" s="483"/>
    </row>
    <row r="20" spans="1:18" ht="15.6" x14ac:dyDescent="0.3">
      <c r="A20" s="487"/>
      <c r="B20" s="568" t="s">
        <v>719</v>
      </c>
      <c r="C20" s="488"/>
      <c r="D20" s="488"/>
      <c r="E20" s="573"/>
      <c r="F20" s="488"/>
      <c r="G20" s="488"/>
      <c r="H20" s="488"/>
      <c r="I20" s="483"/>
    </row>
    <row r="21" spans="1:18" ht="15" x14ac:dyDescent="0.25">
      <c r="A21" s="487"/>
      <c r="B21" s="1716"/>
      <c r="C21" s="1717"/>
      <c r="D21" s="1717"/>
      <c r="E21" s="1717"/>
      <c r="F21" s="1717"/>
      <c r="G21" s="1717"/>
      <c r="H21" s="1718"/>
      <c r="I21" s="483"/>
    </row>
    <row r="22" spans="1:18" x14ac:dyDescent="0.25">
      <c r="A22" s="487"/>
      <c r="B22" s="488"/>
      <c r="C22" s="488"/>
      <c r="D22" s="488"/>
      <c r="E22" s="573"/>
      <c r="F22" s="488"/>
      <c r="G22" s="488"/>
      <c r="H22" s="488"/>
      <c r="I22" s="483"/>
    </row>
    <row r="23" spans="1:18" x14ac:dyDescent="0.25">
      <c r="A23" s="487"/>
      <c r="B23" s="488"/>
      <c r="C23" s="488"/>
      <c r="D23" s="488"/>
      <c r="E23" s="488"/>
      <c r="F23" s="488"/>
      <c r="G23" s="488"/>
      <c r="H23" s="488"/>
      <c r="I23" s="483"/>
    </row>
    <row r="24" spans="1:18" ht="17.399999999999999" x14ac:dyDescent="0.3">
      <c r="A24" s="565" t="s">
        <v>720</v>
      </c>
      <c r="B24" s="564"/>
      <c r="C24" s="488"/>
      <c r="D24" s="488"/>
      <c r="E24" s="488"/>
      <c r="F24" s="488"/>
      <c r="G24" s="488"/>
      <c r="H24" s="488"/>
      <c r="I24" s="483"/>
    </row>
    <row r="25" spans="1:18" x14ac:dyDescent="0.25">
      <c r="A25" s="487"/>
      <c r="B25" s="488"/>
      <c r="C25" s="488"/>
      <c r="D25" s="488"/>
      <c r="E25" s="488"/>
      <c r="F25" s="488"/>
      <c r="G25" s="488"/>
      <c r="H25" s="488"/>
      <c r="I25" s="483"/>
    </row>
    <row r="26" spans="1:18" ht="15.6" x14ac:dyDescent="0.3">
      <c r="A26" s="487"/>
      <c r="B26" s="568" t="s">
        <v>717</v>
      </c>
      <c r="C26" s="568"/>
      <c r="D26" s="568"/>
      <c r="E26" s="568"/>
      <c r="F26" s="568"/>
      <c r="G26" s="568"/>
      <c r="H26" s="568"/>
      <c r="I26" s="483"/>
    </row>
    <row r="27" spans="1:18" ht="55.2" customHeight="1" x14ac:dyDescent="0.25">
      <c r="A27" s="487"/>
      <c r="B27" s="1713" t="str">
        <f>IF($B$24="Y", "Send tooling data files to appropriate Allegion SQE for upload and archiving", IF($B$24="N", "If no, explain below",""))</f>
        <v/>
      </c>
      <c r="C27" s="1714"/>
      <c r="D27" s="1714"/>
      <c r="E27" s="1714"/>
      <c r="F27" s="1714"/>
      <c r="G27" s="1714"/>
      <c r="H27" s="1715"/>
      <c r="I27" s="558"/>
    </row>
    <row r="28" spans="1:18" x14ac:dyDescent="0.25">
      <c r="A28" s="487"/>
      <c r="B28" s="488"/>
      <c r="C28" s="488"/>
      <c r="D28" s="488"/>
      <c r="E28" s="573"/>
      <c r="F28" s="488"/>
      <c r="G28" s="488"/>
      <c r="H28" s="488"/>
      <c r="I28" s="483"/>
    </row>
    <row r="29" spans="1:18" ht="15.6" x14ac:dyDescent="0.3">
      <c r="A29" s="487"/>
      <c r="B29" s="568" t="s">
        <v>721</v>
      </c>
      <c r="C29" s="488"/>
      <c r="D29" s="488"/>
      <c r="E29" s="573"/>
      <c r="F29" s="488"/>
      <c r="G29" s="488"/>
      <c r="H29" s="488"/>
      <c r="I29" s="483"/>
    </row>
    <row r="30" spans="1:18" ht="55.2" customHeight="1" x14ac:dyDescent="0.25">
      <c r="A30" s="487"/>
      <c r="B30" s="1716"/>
      <c r="C30" s="1717"/>
      <c r="D30" s="1717"/>
      <c r="E30" s="1717"/>
      <c r="F30" s="1717"/>
      <c r="G30" s="1717"/>
      <c r="H30" s="1718"/>
      <c r="I30" s="558"/>
    </row>
    <row r="31" spans="1:18" x14ac:dyDescent="0.25">
      <c r="A31" s="487"/>
      <c r="B31" s="488"/>
      <c r="C31" s="488"/>
      <c r="D31" s="488"/>
      <c r="E31" s="488"/>
      <c r="F31" s="488"/>
      <c r="G31" s="488"/>
      <c r="H31" s="488"/>
      <c r="I31" s="483"/>
    </row>
    <row r="32" spans="1:18" ht="13.8" thickBot="1" x14ac:dyDescent="0.3">
      <c r="A32" s="489"/>
      <c r="B32" s="490"/>
      <c r="C32" s="490"/>
      <c r="D32" s="490"/>
      <c r="E32" s="490"/>
      <c r="F32" s="490"/>
      <c r="G32" s="490"/>
      <c r="H32" s="490"/>
      <c r="I32" s="484"/>
    </row>
    <row r="33" s="488" customFormat="1" x14ac:dyDescent="0.25"/>
    <row r="34" s="488" customFormat="1" x14ac:dyDescent="0.25"/>
    <row r="35" s="488" customFormat="1" x14ac:dyDescent="0.25"/>
    <row r="36" s="488" customFormat="1" x14ac:dyDescent="0.25"/>
    <row r="37" s="488" customFormat="1" x14ac:dyDescent="0.25"/>
    <row r="38" s="488" customFormat="1" x14ac:dyDescent="0.25"/>
    <row r="39" s="488" customFormat="1" x14ac:dyDescent="0.25"/>
    <row r="40" s="488" customFormat="1" x14ac:dyDescent="0.25"/>
    <row r="41" s="488" customFormat="1" x14ac:dyDescent="0.25"/>
    <row r="42" s="488" customFormat="1" x14ac:dyDescent="0.25"/>
    <row r="43" s="488" customFormat="1" x14ac:dyDescent="0.25"/>
    <row r="44" s="488" customFormat="1" x14ac:dyDescent="0.25"/>
    <row r="45" s="488" customFormat="1" x14ac:dyDescent="0.25"/>
    <row r="46" s="488" customFormat="1" x14ac:dyDescent="0.25"/>
    <row r="47" s="488" customFormat="1" x14ac:dyDescent="0.25"/>
    <row r="48" s="488" customFormat="1" x14ac:dyDescent="0.25"/>
    <row r="49" s="488" customFormat="1" x14ac:dyDescent="0.25"/>
    <row r="50" s="488" customFormat="1" x14ac:dyDescent="0.25"/>
    <row r="51" s="488" customFormat="1" x14ac:dyDescent="0.25"/>
    <row r="52" s="488" customFormat="1" x14ac:dyDescent="0.25"/>
    <row r="53" s="488" customFormat="1" x14ac:dyDescent="0.25"/>
    <row r="54" s="488" customFormat="1" x14ac:dyDescent="0.25"/>
    <row r="55" s="488" customFormat="1" x14ac:dyDescent="0.25"/>
    <row r="56" s="488" customFormat="1" x14ac:dyDescent="0.25"/>
    <row r="57" s="488" customFormat="1" x14ac:dyDescent="0.25"/>
    <row r="58" s="488" customFormat="1" x14ac:dyDescent="0.25"/>
    <row r="59" s="488" customFormat="1" x14ac:dyDescent="0.25"/>
    <row r="60" s="488" customFormat="1" x14ac:dyDescent="0.25"/>
    <row r="61" s="488" customFormat="1" x14ac:dyDescent="0.25"/>
    <row r="62" s="488" customFormat="1" x14ac:dyDescent="0.25"/>
    <row r="63" s="488" customFormat="1" x14ac:dyDescent="0.25"/>
    <row r="64" s="488" customFormat="1" x14ac:dyDescent="0.25"/>
    <row r="65" s="488" customFormat="1" x14ac:dyDescent="0.25"/>
    <row r="66" s="488" customFormat="1" x14ac:dyDescent="0.25"/>
    <row r="67" s="488" customFormat="1" x14ac:dyDescent="0.25"/>
    <row r="68" s="488" customFormat="1" x14ac:dyDescent="0.25"/>
    <row r="69" s="488" customFormat="1" x14ac:dyDescent="0.25"/>
    <row r="70" s="488" customFormat="1" x14ac:dyDescent="0.25"/>
    <row r="71" s="488" customFormat="1" x14ac:dyDescent="0.25"/>
    <row r="72" s="488" customFormat="1" x14ac:dyDescent="0.25"/>
    <row r="73" s="488" customFormat="1" x14ac:dyDescent="0.25"/>
    <row r="74" s="488" customFormat="1" x14ac:dyDescent="0.25"/>
    <row r="75" s="488" customFormat="1" x14ac:dyDescent="0.25"/>
    <row r="76" s="488" customFormat="1" x14ac:dyDescent="0.25"/>
    <row r="77" s="488" customFormat="1" x14ac:dyDescent="0.25"/>
    <row r="78" s="488" customFormat="1" x14ac:dyDescent="0.25"/>
    <row r="79" s="488" customFormat="1" x14ac:dyDescent="0.25"/>
    <row r="80" s="488" customFormat="1" x14ac:dyDescent="0.25"/>
    <row r="81" s="488" customFormat="1" x14ac:dyDescent="0.25"/>
    <row r="82" s="488" customFormat="1" x14ac:dyDescent="0.25"/>
    <row r="83" s="488" customFormat="1" x14ac:dyDescent="0.25"/>
    <row r="84" s="488" customFormat="1" x14ac:dyDescent="0.25"/>
    <row r="85" s="488" customFormat="1" x14ac:dyDescent="0.25"/>
    <row r="86" s="488" customFormat="1" x14ac:dyDescent="0.25"/>
    <row r="87" s="488" customFormat="1" x14ac:dyDescent="0.25"/>
    <row r="88" s="488" customFormat="1" x14ac:dyDescent="0.25"/>
    <row r="89" s="488" customFormat="1" x14ac:dyDescent="0.25"/>
    <row r="90" s="488" customFormat="1" x14ac:dyDescent="0.25"/>
    <row r="91" s="488" customFormat="1" x14ac:dyDescent="0.25"/>
    <row r="92" s="488" customFormat="1" x14ac:dyDescent="0.25"/>
    <row r="93" s="488" customFormat="1" x14ac:dyDescent="0.25"/>
    <row r="94" s="488" customFormat="1" x14ac:dyDescent="0.25"/>
    <row r="95" s="488" customFormat="1" x14ac:dyDescent="0.25"/>
    <row r="96" s="488" customFormat="1" x14ac:dyDescent="0.25"/>
    <row r="97" s="488" customFormat="1" x14ac:dyDescent="0.25"/>
    <row r="98" s="488" customFormat="1" x14ac:dyDescent="0.25"/>
    <row r="99" s="488" customFormat="1" x14ac:dyDescent="0.25"/>
    <row r="100" s="488" customFormat="1" x14ac:dyDescent="0.25"/>
    <row r="101" s="488" customFormat="1" x14ac:dyDescent="0.25"/>
    <row r="102" s="488" customFormat="1" x14ac:dyDescent="0.25"/>
    <row r="103" s="488" customFormat="1" x14ac:dyDescent="0.25"/>
    <row r="104" s="488" customFormat="1" x14ac:dyDescent="0.25"/>
    <row r="105" s="488" customFormat="1" x14ac:dyDescent="0.25"/>
    <row r="106" s="488" customFormat="1" x14ac:dyDescent="0.25"/>
    <row r="107" s="488" customFormat="1" x14ac:dyDescent="0.25"/>
    <row r="108" s="488" customFormat="1" x14ac:dyDescent="0.25"/>
    <row r="109" s="488" customFormat="1" x14ac:dyDescent="0.25"/>
    <row r="110" s="488" customFormat="1" x14ac:dyDescent="0.25"/>
    <row r="111" s="488" customFormat="1" x14ac:dyDescent="0.25"/>
    <row r="112" s="488" customFormat="1" x14ac:dyDescent="0.25"/>
    <row r="113" s="488" customFormat="1" x14ac:dyDescent="0.25"/>
    <row r="114" s="488" customFormat="1" x14ac:dyDescent="0.25"/>
    <row r="115" s="488" customFormat="1" x14ac:dyDescent="0.25"/>
    <row r="116" s="488" customFormat="1" x14ac:dyDescent="0.25"/>
    <row r="117" s="488" customFormat="1" x14ac:dyDescent="0.25"/>
    <row r="118" s="488" customFormat="1" x14ac:dyDescent="0.25"/>
    <row r="119" s="488" customFormat="1" x14ac:dyDescent="0.25"/>
    <row r="120" s="488" customFormat="1" x14ac:dyDescent="0.25"/>
    <row r="121" s="488" customFormat="1" x14ac:dyDescent="0.25"/>
    <row r="122" s="488" customFormat="1" x14ac:dyDescent="0.25"/>
    <row r="123" s="488" customFormat="1" x14ac:dyDescent="0.25"/>
    <row r="124" s="488" customFormat="1" x14ac:dyDescent="0.25"/>
    <row r="125" s="488" customFormat="1" x14ac:dyDescent="0.25"/>
    <row r="126" s="488" customFormat="1" x14ac:dyDescent="0.25"/>
    <row r="127" s="488" customFormat="1" x14ac:dyDescent="0.25"/>
    <row r="128" s="488" customFormat="1" x14ac:dyDescent="0.25"/>
    <row r="129" s="488" customFormat="1" x14ac:dyDescent="0.25"/>
    <row r="130" s="488" customFormat="1" x14ac:dyDescent="0.25"/>
    <row r="131" s="488" customFormat="1" x14ac:dyDescent="0.25"/>
    <row r="132" s="488" customFormat="1" x14ac:dyDescent="0.25"/>
    <row r="133" s="488" customFormat="1" x14ac:dyDescent="0.25"/>
    <row r="134" s="488" customFormat="1" x14ac:dyDescent="0.25"/>
    <row r="135" s="488" customFormat="1" x14ac:dyDescent="0.25"/>
    <row r="136" s="488" customFormat="1" x14ac:dyDescent="0.25"/>
    <row r="137" s="488" customFormat="1" x14ac:dyDescent="0.25"/>
    <row r="138" s="488" customFormat="1" x14ac:dyDescent="0.25"/>
    <row r="139" s="488" customFormat="1" x14ac:dyDescent="0.25"/>
    <row r="140" s="488" customFormat="1" x14ac:dyDescent="0.25"/>
    <row r="141" s="488" customFormat="1" x14ac:dyDescent="0.25"/>
    <row r="142" s="488" customFormat="1" x14ac:dyDescent="0.25"/>
    <row r="143" s="488" customFormat="1" x14ac:dyDescent="0.25"/>
    <row r="144" s="488" customFormat="1" x14ac:dyDescent="0.25"/>
    <row r="145" s="488" customFormat="1" x14ac:dyDescent="0.25"/>
    <row r="146" s="488" customFormat="1" x14ac:dyDescent="0.25"/>
    <row r="147" s="488" customFormat="1" x14ac:dyDescent="0.25"/>
    <row r="148" s="488" customFormat="1" x14ac:dyDescent="0.25"/>
    <row r="149" s="488" customFormat="1" x14ac:dyDescent="0.25"/>
    <row r="150" s="488" customFormat="1" x14ac:dyDescent="0.25"/>
    <row r="151" s="488" customFormat="1" x14ac:dyDescent="0.25"/>
    <row r="152" s="488" customFormat="1" x14ac:dyDescent="0.25"/>
    <row r="153" s="488" customFormat="1" x14ac:dyDescent="0.25"/>
    <row r="154" s="488" customFormat="1" x14ac:dyDescent="0.25"/>
    <row r="155" s="488" customFormat="1" x14ac:dyDescent="0.25"/>
    <row r="156" s="488" customFormat="1" x14ac:dyDescent="0.25"/>
    <row r="157" s="488" customFormat="1" x14ac:dyDescent="0.25"/>
    <row r="158" s="488" customFormat="1" x14ac:dyDescent="0.25"/>
    <row r="159" s="488" customFormat="1" x14ac:dyDescent="0.25"/>
    <row r="160" s="488" customFormat="1" x14ac:dyDescent="0.25"/>
    <row r="161" s="488" customFormat="1" x14ac:dyDescent="0.25"/>
    <row r="162" s="488" customFormat="1" x14ac:dyDescent="0.25"/>
    <row r="163" s="488" customFormat="1" x14ac:dyDescent="0.25"/>
    <row r="164" s="488" customFormat="1" x14ac:dyDescent="0.25"/>
    <row r="165" s="488" customFormat="1" x14ac:dyDescent="0.25"/>
    <row r="166" s="488" customFormat="1" x14ac:dyDescent="0.25"/>
    <row r="167" s="488" customFormat="1" x14ac:dyDescent="0.25"/>
    <row r="168" s="488" customFormat="1" x14ac:dyDescent="0.25"/>
    <row r="169" s="488" customFormat="1" x14ac:dyDescent="0.25"/>
    <row r="170" s="488" customFormat="1" x14ac:dyDescent="0.25"/>
    <row r="171" s="488" customFormat="1" x14ac:dyDescent="0.25"/>
    <row r="172" s="488" customFormat="1" x14ac:dyDescent="0.25"/>
    <row r="173" s="488" customFormat="1" x14ac:dyDescent="0.25"/>
    <row r="174" s="488" customFormat="1" x14ac:dyDescent="0.25"/>
    <row r="175" s="488" customFormat="1" x14ac:dyDescent="0.25"/>
    <row r="176" s="488" customFormat="1" x14ac:dyDescent="0.25"/>
    <row r="177" s="488" customFormat="1" x14ac:dyDescent="0.25"/>
    <row r="178" s="488" customFormat="1" x14ac:dyDescent="0.25"/>
    <row r="179" s="488" customFormat="1" x14ac:dyDescent="0.25"/>
    <row r="180" s="488" customFormat="1" x14ac:dyDescent="0.25"/>
    <row r="181" s="488" customFormat="1" x14ac:dyDescent="0.25"/>
    <row r="182" s="488" customFormat="1" x14ac:dyDescent="0.25"/>
    <row r="183" s="488" customFormat="1" x14ac:dyDescent="0.25"/>
    <row r="184" s="488" customFormat="1" x14ac:dyDescent="0.25"/>
    <row r="185" s="488" customFormat="1" x14ac:dyDescent="0.25"/>
    <row r="186" s="488" customFormat="1" x14ac:dyDescent="0.25"/>
    <row r="187" s="488" customFormat="1" x14ac:dyDescent="0.25"/>
    <row r="188" s="488" customFormat="1" x14ac:dyDescent="0.25"/>
    <row r="189" s="488" customFormat="1" x14ac:dyDescent="0.25"/>
    <row r="190" s="488" customFormat="1" x14ac:dyDescent="0.25"/>
    <row r="191" s="488" customFormat="1" x14ac:dyDescent="0.25"/>
    <row r="192" s="488" customFormat="1" x14ac:dyDescent="0.25"/>
    <row r="193" s="488" customFormat="1" x14ac:dyDescent="0.25"/>
    <row r="194" s="488" customFormat="1" x14ac:dyDescent="0.25"/>
    <row r="195" s="488" customFormat="1" x14ac:dyDescent="0.25"/>
    <row r="196" s="488" customFormat="1" x14ac:dyDescent="0.25"/>
    <row r="197" s="488" customFormat="1" x14ac:dyDescent="0.25"/>
    <row r="198" s="488" customFormat="1" x14ac:dyDescent="0.25"/>
    <row r="199" s="488" customFormat="1" x14ac:dyDescent="0.25"/>
    <row r="200" s="488" customFormat="1" x14ac:dyDescent="0.25"/>
    <row r="201" s="488" customFormat="1" x14ac:dyDescent="0.25"/>
    <row r="202" s="488" customFormat="1" x14ac:dyDescent="0.25"/>
    <row r="203" s="488" customFormat="1" x14ac:dyDescent="0.25"/>
    <row r="204" s="488" customFormat="1" x14ac:dyDescent="0.25"/>
    <row r="205" s="488" customFormat="1" x14ac:dyDescent="0.25"/>
    <row r="206" s="488" customFormat="1" x14ac:dyDescent="0.25"/>
    <row r="207" s="488" customFormat="1" x14ac:dyDescent="0.25"/>
    <row r="208" s="488" customFormat="1" x14ac:dyDescent="0.25"/>
    <row r="209" s="488" customFormat="1" x14ac:dyDescent="0.25"/>
    <row r="210" s="488" customFormat="1" x14ac:dyDescent="0.25"/>
    <row r="211" s="488" customFormat="1" x14ac:dyDescent="0.25"/>
    <row r="212" s="488" customFormat="1" x14ac:dyDescent="0.25"/>
    <row r="213" s="488" customFormat="1" x14ac:dyDescent="0.25"/>
    <row r="214" s="488" customFormat="1" x14ac:dyDescent="0.25"/>
    <row r="215" s="488" customFormat="1" x14ac:dyDescent="0.25"/>
    <row r="216" s="488" customFormat="1" x14ac:dyDescent="0.25"/>
    <row r="217" s="488" customFormat="1" x14ac:dyDescent="0.25"/>
    <row r="218" s="488" customFormat="1" x14ac:dyDescent="0.25"/>
    <row r="219" s="488" customFormat="1" x14ac:dyDescent="0.25"/>
    <row r="220" s="488" customFormat="1" x14ac:dyDescent="0.25"/>
    <row r="221" s="488" customFormat="1" x14ac:dyDescent="0.25"/>
    <row r="222" s="488" customFormat="1" x14ac:dyDescent="0.25"/>
    <row r="223" s="488" customFormat="1" x14ac:dyDescent="0.25"/>
    <row r="224" s="488" customFormat="1" x14ac:dyDescent="0.25"/>
    <row r="225" s="488" customFormat="1" x14ac:dyDescent="0.25"/>
    <row r="226" s="488" customFormat="1" x14ac:dyDescent="0.25"/>
    <row r="227" s="488" customFormat="1" x14ac:dyDescent="0.25"/>
    <row r="228" s="488" customFormat="1" x14ac:dyDescent="0.25"/>
    <row r="229" s="488" customFormat="1" x14ac:dyDescent="0.25"/>
    <row r="230" s="488" customFormat="1" x14ac:dyDescent="0.25"/>
    <row r="231" s="488" customFormat="1" x14ac:dyDescent="0.25"/>
    <row r="232" s="488" customFormat="1" x14ac:dyDescent="0.25"/>
    <row r="233" s="488" customFormat="1" x14ac:dyDescent="0.25"/>
    <row r="234" s="488" customFormat="1" x14ac:dyDescent="0.25"/>
    <row r="235" s="488" customFormat="1" x14ac:dyDescent="0.25"/>
    <row r="236" s="488" customFormat="1" x14ac:dyDescent="0.25"/>
    <row r="237" s="488" customFormat="1" x14ac:dyDescent="0.25"/>
    <row r="238" s="488" customFormat="1" x14ac:dyDescent="0.25"/>
    <row r="239" s="488" customFormat="1" x14ac:dyDescent="0.25"/>
    <row r="240" s="488" customFormat="1" x14ac:dyDescent="0.25"/>
    <row r="241" s="488" customFormat="1" x14ac:dyDescent="0.25"/>
    <row r="242" s="488" customFormat="1" x14ac:dyDescent="0.25"/>
    <row r="243" s="488" customFormat="1" x14ac:dyDescent="0.25"/>
    <row r="244" s="488" customFormat="1" x14ac:dyDescent="0.25"/>
    <row r="245" s="488" customFormat="1" x14ac:dyDescent="0.25"/>
    <row r="246" s="488" customFormat="1" x14ac:dyDescent="0.25"/>
    <row r="247" s="488" customFormat="1" x14ac:dyDescent="0.25"/>
    <row r="248" s="488" customFormat="1" x14ac:dyDescent="0.25"/>
    <row r="249" s="488" customFormat="1" x14ac:dyDescent="0.25"/>
    <row r="250" s="488" customFormat="1" x14ac:dyDescent="0.25"/>
    <row r="251" s="488" customFormat="1" x14ac:dyDescent="0.25"/>
    <row r="252" s="488" customFormat="1" x14ac:dyDescent="0.25"/>
    <row r="253" s="488" customFormat="1" x14ac:dyDescent="0.25"/>
    <row r="254" s="488" customFormat="1" x14ac:dyDescent="0.25"/>
    <row r="255" s="488" customFormat="1" x14ac:dyDescent="0.25"/>
    <row r="256" s="488" customFormat="1" x14ac:dyDescent="0.25"/>
    <row r="257" s="488" customFormat="1" x14ac:dyDescent="0.25"/>
    <row r="258" s="488" customFormat="1" x14ac:dyDescent="0.25"/>
    <row r="259" s="488" customFormat="1" x14ac:dyDescent="0.25"/>
    <row r="260" s="488" customFormat="1" x14ac:dyDescent="0.25"/>
    <row r="261" s="488" customFormat="1" x14ac:dyDescent="0.25"/>
    <row r="262" s="488" customFormat="1" x14ac:dyDescent="0.25"/>
    <row r="263" s="488" customFormat="1" x14ac:dyDescent="0.25"/>
    <row r="264" s="488" customFormat="1" x14ac:dyDescent="0.25"/>
    <row r="265" s="488" customFormat="1" x14ac:dyDescent="0.25"/>
    <row r="266" s="488" customFormat="1" x14ac:dyDescent="0.25"/>
    <row r="267" s="488" customFormat="1" x14ac:dyDescent="0.25"/>
    <row r="268" s="488" customFormat="1" x14ac:dyDescent="0.25"/>
    <row r="269" s="488" customFormat="1" x14ac:dyDescent="0.25"/>
    <row r="270" s="488" customFormat="1" x14ac:dyDescent="0.25"/>
    <row r="271" s="488" customFormat="1" x14ac:dyDescent="0.25"/>
    <row r="272" s="488" customFormat="1" x14ac:dyDescent="0.25"/>
    <row r="273" s="488" customFormat="1" x14ac:dyDescent="0.25"/>
    <row r="274" s="488" customFormat="1" x14ac:dyDescent="0.25"/>
    <row r="275" s="488" customFormat="1" x14ac:dyDescent="0.25"/>
    <row r="276" s="488" customFormat="1" x14ac:dyDescent="0.25"/>
    <row r="277" s="488" customFormat="1" x14ac:dyDescent="0.25"/>
    <row r="278" s="488" customFormat="1" x14ac:dyDescent="0.25"/>
    <row r="279" s="488" customFormat="1" x14ac:dyDescent="0.25"/>
    <row r="280" s="488" customFormat="1" x14ac:dyDescent="0.25"/>
    <row r="281" s="488" customFormat="1" x14ac:dyDescent="0.25"/>
    <row r="282" s="488" customFormat="1" x14ac:dyDescent="0.25"/>
    <row r="283" s="488" customFormat="1" x14ac:dyDescent="0.25"/>
    <row r="284" s="488" customFormat="1" x14ac:dyDescent="0.25"/>
    <row r="285" s="488" customFormat="1" x14ac:dyDescent="0.25"/>
    <row r="286" s="488" customFormat="1" x14ac:dyDescent="0.25"/>
    <row r="287" s="488" customFormat="1" x14ac:dyDescent="0.25"/>
    <row r="288" s="488" customFormat="1" x14ac:dyDescent="0.25"/>
    <row r="289" s="488" customFormat="1" x14ac:dyDescent="0.25"/>
    <row r="290" s="488" customFormat="1" x14ac:dyDescent="0.25"/>
    <row r="291" s="488" customFormat="1" x14ac:dyDescent="0.25"/>
    <row r="292" s="488" customFormat="1" x14ac:dyDescent="0.25"/>
    <row r="293" s="488" customFormat="1" x14ac:dyDescent="0.25"/>
    <row r="294" s="488" customFormat="1" x14ac:dyDescent="0.25"/>
    <row r="295" s="488" customFormat="1" x14ac:dyDescent="0.25"/>
    <row r="296" s="488" customFormat="1" x14ac:dyDescent="0.25"/>
    <row r="297" s="488" customFormat="1" x14ac:dyDescent="0.25"/>
    <row r="298" s="488" customFormat="1" x14ac:dyDescent="0.25"/>
    <row r="299" s="488" customFormat="1" x14ac:dyDescent="0.25"/>
    <row r="300" s="488" customFormat="1" x14ac:dyDescent="0.25"/>
    <row r="301" s="488" customFormat="1" x14ac:dyDescent="0.25"/>
    <row r="302" s="488" customFormat="1" x14ac:dyDescent="0.25"/>
    <row r="303" s="488" customFormat="1" x14ac:dyDescent="0.25"/>
    <row r="304" s="488" customFormat="1" x14ac:dyDescent="0.25"/>
    <row r="305" s="488" customFormat="1" x14ac:dyDescent="0.25"/>
    <row r="306" s="488" customFormat="1" x14ac:dyDescent="0.25"/>
    <row r="307" s="488" customFormat="1" x14ac:dyDescent="0.25"/>
    <row r="308" s="488" customFormat="1" x14ac:dyDescent="0.25"/>
    <row r="309" s="488" customFormat="1" x14ac:dyDescent="0.25"/>
    <row r="310" s="488" customFormat="1" x14ac:dyDescent="0.25"/>
    <row r="311" s="488" customFormat="1" x14ac:dyDescent="0.25"/>
    <row r="312" s="488" customFormat="1" x14ac:dyDescent="0.25"/>
    <row r="313" s="488" customFormat="1" x14ac:dyDescent="0.25"/>
    <row r="314" s="488" customFormat="1" x14ac:dyDescent="0.25"/>
    <row r="315" s="488" customFormat="1" x14ac:dyDescent="0.25"/>
    <row r="316" s="488" customFormat="1" x14ac:dyDescent="0.25"/>
    <row r="317" s="488" customFormat="1" x14ac:dyDescent="0.25"/>
    <row r="318" s="488" customFormat="1" x14ac:dyDescent="0.25"/>
    <row r="319" s="488" customFormat="1" x14ac:dyDescent="0.25"/>
    <row r="320" s="488" customFormat="1" x14ac:dyDescent="0.25"/>
    <row r="321" s="488" customFormat="1" x14ac:dyDescent="0.25"/>
    <row r="322" s="488" customFormat="1" x14ac:dyDescent="0.25"/>
    <row r="323" s="488" customFormat="1" x14ac:dyDescent="0.25"/>
    <row r="324" s="488" customFormat="1" x14ac:dyDescent="0.25"/>
    <row r="325" s="488" customFormat="1" x14ac:dyDescent="0.25"/>
    <row r="326" s="488" customFormat="1" x14ac:dyDescent="0.25"/>
    <row r="327" s="488" customFormat="1" x14ac:dyDescent="0.25"/>
    <row r="328" s="488" customFormat="1" x14ac:dyDescent="0.25"/>
    <row r="329" s="488" customFormat="1" x14ac:dyDescent="0.25"/>
    <row r="330" s="488" customFormat="1" x14ac:dyDescent="0.25"/>
    <row r="331" s="488" customFormat="1" x14ac:dyDescent="0.25"/>
    <row r="332" s="488" customFormat="1" x14ac:dyDescent="0.25"/>
    <row r="333" s="488" customFormat="1" x14ac:dyDescent="0.25"/>
    <row r="334" s="488" customFormat="1" x14ac:dyDescent="0.25"/>
    <row r="335" s="488" customFormat="1" x14ac:dyDescent="0.25"/>
    <row r="336" s="488" customFormat="1" x14ac:dyDescent="0.25"/>
    <row r="337" s="488" customFormat="1" x14ac:dyDescent="0.25"/>
    <row r="338" s="488" customFormat="1" x14ac:dyDescent="0.25"/>
    <row r="339" s="488" customFormat="1" x14ac:dyDescent="0.25"/>
    <row r="340" s="488" customFormat="1" x14ac:dyDescent="0.25"/>
    <row r="341" s="488" customFormat="1" x14ac:dyDescent="0.25"/>
    <row r="342" s="488" customFormat="1" x14ac:dyDescent="0.25"/>
    <row r="343" s="488" customFormat="1" x14ac:dyDescent="0.25"/>
    <row r="344" s="488" customFormat="1" x14ac:dyDescent="0.25"/>
    <row r="345" s="488" customFormat="1" x14ac:dyDescent="0.25"/>
    <row r="346" s="488" customFormat="1" x14ac:dyDescent="0.25"/>
    <row r="347" s="488" customFormat="1" x14ac:dyDescent="0.25"/>
    <row r="348" s="488" customFormat="1" x14ac:dyDescent="0.25"/>
    <row r="349" s="488" customFormat="1" x14ac:dyDescent="0.25"/>
    <row r="350" s="488" customFormat="1" x14ac:dyDescent="0.25"/>
    <row r="351" s="488" customFormat="1" x14ac:dyDescent="0.25"/>
    <row r="352" s="488" customFormat="1" x14ac:dyDescent="0.25"/>
    <row r="353" s="488" customFormat="1" x14ac:dyDescent="0.25"/>
    <row r="354" s="488" customFormat="1" x14ac:dyDescent="0.25"/>
    <row r="355" s="488" customFormat="1" x14ac:dyDescent="0.25"/>
    <row r="356" s="488" customFormat="1" x14ac:dyDescent="0.25"/>
    <row r="357" s="488" customFormat="1" x14ac:dyDescent="0.25"/>
    <row r="358" s="488" customFormat="1" x14ac:dyDescent="0.25"/>
    <row r="359" s="488" customFormat="1" x14ac:dyDescent="0.25"/>
    <row r="360" s="488" customFormat="1" x14ac:dyDescent="0.25"/>
    <row r="361" s="488" customFormat="1" x14ac:dyDescent="0.25"/>
    <row r="362" s="488" customFormat="1" x14ac:dyDescent="0.25"/>
    <row r="363" s="488" customFormat="1" x14ac:dyDescent="0.25"/>
    <row r="364" s="488" customFormat="1" x14ac:dyDescent="0.25"/>
    <row r="365" s="488" customFormat="1" x14ac:dyDescent="0.25"/>
    <row r="366" s="488" customFormat="1" x14ac:dyDescent="0.25"/>
    <row r="367" s="488" customFormat="1" x14ac:dyDescent="0.25"/>
    <row r="368" s="488" customFormat="1" x14ac:dyDescent="0.25"/>
    <row r="369" s="488" customFormat="1" x14ac:dyDescent="0.25"/>
    <row r="370" s="488" customFormat="1" x14ac:dyDescent="0.25"/>
    <row r="371" s="488" customFormat="1" x14ac:dyDescent="0.25"/>
    <row r="372" s="488" customFormat="1" x14ac:dyDescent="0.25"/>
    <row r="373" s="488" customFormat="1" x14ac:dyDescent="0.25"/>
    <row r="374" s="488" customFormat="1" x14ac:dyDescent="0.25"/>
    <row r="375" s="488" customFormat="1" x14ac:dyDescent="0.25"/>
    <row r="376" s="488" customFormat="1" x14ac:dyDescent="0.25"/>
    <row r="377" s="488" customFormat="1" x14ac:dyDescent="0.25"/>
    <row r="378" s="488" customFormat="1" x14ac:dyDescent="0.25"/>
    <row r="379" s="488" customFormat="1" x14ac:dyDescent="0.25"/>
    <row r="380" s="488" customFormat="1" x14ac:dyDescent="0.25"/>
    <row r="381" s="488" customFormat="1" x14ac:dyDescent="0.25"/>
    <row r="382" s="488" customFormat="1" x14ac:dyDescent="0.25"/>
    <row r="383" s="488" customFormat="1" x14ac:dyDescent="0.25"/>
    <row r="384" s="488" customFormat="1" x14ac:dyDescent="0.25"/>
    <row r="385" s="488" customFormat="1" x14ac:dyDescent="0.25"/>
    <row r="386" s="488" customFormat="1" x14ac:dyDescent="0.25"/>
    <row r="387" s="488" customFormat="1" x14ac:dyDescent="0.25"/>
    <row r="388" s="488" customFormat="1" x14ac:dyDescent="0.25"/>
    <row r="389" s="488" customFormat="1" x14ac:dyDescent="0.25"/>
    <row r="390" s="488" customFormat="1" x14ac:dyDescent="0.25"/>
    <row r="391" s="488" customFormat="1" x14ac:dyDescent="0.25"/>
    <row r="392" s="488" customFormat="1" x14ac:dyDescent="0.25"/>
    <row r="393" s="488" customFormat="1" x14ac:dyDescent="0.25"/>
    <row r="394" s="488" customFormat="1" x14ac:dyDescent="0.25"/>
    <row r="395" s="488" customFormat="1" x14ac:dyDescent="0.25"/>
    <row r="396" s="488" customFormat="1" x14ac:dyDescent="0.25"/>
    <row r="397" s="488" customFormat="1" x14ac:dyDescent="0.25"/>
    <row r="398" s="488" customFormat="1" x14ac:dyDescent="0.25"/>
    <row r="399" s="488" customFormat="1" x14ac:dyDescent="0.25"/>
    <row r="400" s="488" customFormat="1" x14ac:dyDescent="0.25"/>
    <row r="401" s="488" customFormat="1" x14ac:dyDescent="0.25"/>
    <row r="402" s="488" customFormat="1" x14ac:dyDescent="0.25"/>
    <row r="403" s="488" customFormat="1" x14ac:dyDescent="0.25"/>
    <row r="404" s="488" customFormat="1" x14ac:dyDescent="0.25"/>
    <row r="405" s="488" customFormat="1" x14ac:dyDescent="0.25"/>
    <row r="406" s="488" customFormat="1" x14ac:dyDescent="0.25"/>
    <row r="407" s="488" customFormat="1" x14ac:dyDescent="0.25"/>
    <row r="408" s="488" customFormat="1" x14ac:dyDescent="0.25"/>
    <row r="409" s="488" customFormat="1" x14ac:dyDescent="0.25"/>
    <row r="410" s="488" customFormat="1" x14ac:dyDescent="0.25"/>
    <row r="411" s="488" customFormat="1" x14ac:dyDescent="0.25"/>
    <row r="412" s="488" customFormat="1" x14ac:dyDescent="0.25"/>
    <row r="413" s="488" customFormat="1" x14ac:dyDescent="0.25"/>
    <row r="414" s="488" customFormat="1" x14ac:dyDescent="0.25"/>
    <row r="415" s="488" customFormat="1" x14ac:dyDescent="0.25"/>
    <row r="416" s="488" customFormat="1" x14ac:dyDescent="0.25"/>
    <row r="417" s="488" customFormat="1" x14ac:dyDescent="0.25"/>
    <row r="418" s="488" customFormat="1" x14ac:dyDescent="0.25"/>
    <row r="419" s="488" customFormat="1" x14ac:dyDescent="0.25"/>
    <row r="420" s="488" customFormat="1" x14ac:dyDescent="0.25"/>
    <row r="421" s="488" customFormat="1" x14ac:dyDescent="0.25"/>
    <row r="422" s="488" customFormat="1" x14ac:dyDescent="0.25"/>
    <row r="423" s="488" customFormat="1" x14ac:dyDescent="0.25"/>
    <row r="424" s="488" customFormat="1" x14ac:dyDescent="0.25"/>
    <row r="425" s="488" customFormat="1" x14ac:dyDescent="0.25"/>
    <row r="426" s="488" customFormat="1" x14ac:dyDescent="0.25"/>
    <row r="427" s="488" customFormat="1" x14ac:dyDescent="0.25"/>
    <row r="428" s="488" customFormat="1" x14ac:dyDescent="0.25"/>
    <row r="429" s="488" customFormat="1" x14ac:dyDescent="0.25"/>
    <row r="430" s="488" customFormat="1" x14ac:dyDescent="0.25"/>
    <row r="431" s="488" customFormat="1" x14ac:dyDescent="0.25"/>
    <row r="432" s="488" customFormat="1" x14ac:dyDescent="0.25"/>
    <row r="433" s="488" customFormat="1" x14ac:dyDescent="0.25"/>
    <row r="434" s="488" customFormat="1" x14ac:dyDescent="0.25"/>
    <row r="435" s="488" customFormat="1" x14ac:dyDescent="0.25"/>
    <row r="436" s="488" customFormat="1" x14ac:dyDescent="0.25"/>
    <row r="437" s="488" customFormat="1" x14ac:dyDescent="0.25"/>
    <row r="438" s="488" customFormat="1" x14ac:dyDescent="0.25"/>
    <row r="439" s="488" customFormat="1" x14ac:dyDescent="0.25"/>
    <row r="440" s="488" customFormat="1" x14ac:dyDescent="0.25"/>
    <row r="441" s="488" customFormat="1" x14ac:dyDescent="0.25"/>
    <row r="442" s="488" customFormat="1" x14ac:dyDescent="0.25"/>
    <row r="443" s="488" customFormat="1" x14ac:dyDescent="0.25"/>
    <row r="444" s="488" customFormat="1" x14ac:dyDescent="0.25"/>
    <row r="445" s="488" customFormat="1" x14ac:dyDescent="0.25"/>
    <row r="446" s="488" customFormat="1" x14ac:dyDescent="0.25"/>
    <row r="447" s="488" customFormat="1" x14ac:dyDescent="0.25"/>
    <row r="448" s="488" customFormat="1" x14ac:dyDescent="0.25"/>
    <row r="449" s="488" customFormat="1" x14ac:dyDescent="0.25"/>
    <row r="450" s="488" customFormat="1" x14ac:dyDescent="0.25"/>
    <row r="451" s="488" customFormat="1" x14ac:dyDescent="0.25"/>
    <row r="452" s="488" customFormat="1" x14ac:dyDescent="0.25"/>
    <row r="453" s="488" customFormat="1" x14ac:dyDescent="0.25"/>
    <row r="454" s="488" customFormat="1" x14ac:dyDescent="0.25"/>
    <row r="455" s="488" customFormat="1" x14ac:dyDescent="0.25"/>
    <row r="456" s="488" customFormat="1" x14ac:dyDescent="0.25"/>
    <row r="457" s="488" customFormat="1" x14ac:dyDescent="0.25"/>
    <row r="458" s="488" customFormat="1" x14ac:dyDescent="0.25"/>
    <row r="459" s="488" customFormat="1" x14ac:dyDescent="0.25"/>
    <row r="460" s="488" customFormat="1" x14ac:dyDescent="0.25"/>
    <row r="461" s="488" customFormat="1" x14ac:dyDescent="0.25"/>
    <row r="462" s="488" customFormat="1" x14ac:dyDescent="0.25"/>
    <row r="463" s="488" customFormat="1" x14ac:dyDescent="0.25"/>
    <row r="464" s="488" customFormat="1" x14ac:dyDescent="0.25"/>
    <row r="465" s="488" customFormat="1" x14ac:dyDescent="0.25"/>
    <row r="466" s="488" customFormat="1" x14ac:dyDescent="0.25"/>
    <row r="467" s="488" customFormat="1" x14ac:dyDescent="0.25"/>
    <row r="468" s="488" customFormat="1" x14ac:dyDescent="0.25"/>
    <row r="469" s="488" customFormat="1" x14ac:dyDescent="0.25"/>
    <row r="470" s="488" customFormat="1" x14ac:dyDescent="0.25"/>
    <row r="471" s="488" customFormat="1" x14ac:dyDescent="0.25"/>
    <row r="472" s="488" customFormat="1" x14ac:dyDescent="0.25"/>
    <row r="473" s="488" customFormat="1" x14ac:dyDescent="0.25"/>
    <row r="474" s="488" customFormat="1" x14ac:dyDescent="0.25"/>
    <row r="475" s="488" customFormat="1" x14ac:dyDescent="0.25"/>
    <row r="476" s="488" customFormat="1" x14ac:dyDescent="0.25"/>
    <row r="477" s="488" customFormat="1" x14ac:dyDescent="0.25"/>
    <row r="478" s="488" customFormat="1" x14ac:dyDescent="0.25"/>
    <row r="479" s="488" customFormat="1" x14ac:dyDescent="0.25"/>
    <row r="480" s="488" customFormat="1" x14ac:dyDescent="0.25"/>
    <row r="481" s="488" customFormat="1" x14ac:dyDescent="0.25"/>
    <row r="482" s="488" customFormat="1" x14ac:dyDescent="0.25"/>
    <row r="483" s="488" customFormat="1" x14ac:dyDescent="0.25"/>
    <row r="484" s="488" customFormat="1" x14ac:dyDescent="0.25"/>
    <row r="485" s="488" customFormat="1" x14ac:dyDescent="0.25"/>
    <row r="486" s="488" customFormat="1" x14ac:dyDescent="0.25"/>
    <row r="487" s="488" customFormat="1" x14ac:dyDescent="0.25"/>
    <row r="488" s="488" customFormat="1" x14ac:dyDescent="0.25"/>
    <row r="489" s="488" customFormat="1" x14ac:dyDescent="0.25"/>
    <row r="490" s="488" customFormat="1" x14ac:dyDescent="0.25"/>
    <row r="491" s="488" customFormat="1" x14ac:dyDescent="0.25"/>
    <row r="492" s="488" customFormat="1" x14ac:dyDescent="0.25"/>
    <row r="493" s="488" customFormat="1" x14ac:dyDescent="0.25"/>
    <row r="494" s="488" customFormat="1" x14ac:dyDescent="0.25"/>
    <row r="495" s="488" customFormat="1" x14ac:dyDescent="0.25"/>
    <row r="496" s="488" customFormat="1" x14ac:dyDescent="0.25"/>
    <row r="497" s="488" customFormat="1" x14ac:dyDescent="0.25"/>
    <row r="498" s="488" customFormat="1" x14ac:dyDescent="0.25"/>
    <row r="499" s="488" customFormat="1" x14ac:dyDescent="0.25"/>
    <row r="500" s="488" customFormat="1" x14ac:dyDescent="0.25"/>
    <row r="501" s="488" customFormat="1" x14ac:dyDescent="0.25"/>
    <row r="502" s="488" customFormat="1" x14ac:dyDescent="0.25"/>
    <row r="503" s="488" customFormat="1" x14ac:dyDescent="0.25"/>
    <row r="504" s="488" customFormat="1" x14ac:dyDescent="0.25"/>
    <row r="505" s="488" customFormat="1" x14ac:dyDescent="0.25"/>
    <row r="506" s="488" customFormat="1" x14ac:dyDescent="0.25"/>
    <row r="507" s="488" customFormat="1" x14ac:dyDescent="0.25"/>
    <row r="508" s="488" customFormat="1" x14ac:dyDescent="0.25"/>
    <row r="509" s="488" customFormat="1" x14ac:dyDescent="0.25"/>
    <row r="510" s="488" customFormat="1" x14ac:dyDescent="0.25"/>
    <row r="511" s="488" customFormat="1" x14ac:dyDescent="0.25"/>
    <row r="512" s="488" customFormat="1" x14ac:dyDescent="0.25"/>
    <row r="513" s="488" customFormat="1" x14ac:dyDescent="0.25"/>
    <row r="514" s="488" customFormat="1" x14ac:dyDescent="0.25"/>
    <row r="515" s="488" customFormat="1" x14ac:dyDescent="0.25"/>
    <row r="516" s="488" customFormat="1" x14ac:dyDescent="0.25"/>
    <row r="517" s="488" customFormat="1" x14ac:dyDescent="0.25"/>
    <row r="518" s="488" customFormat="1" x14ac:dyDescent="0.25"/>
    <row r="519" s="488" customFormat="1" x14ac:dyDescent="0.25"/>
    <row r="520" s="488" customFormat="1" x14ac:dyDescent="0.25"/>
    <row r="521" s="488" customFormat="1" x14ac:dyDescent="0.25"/>
    <row r="522" s="488" customFormat="1" x14ac:dyDescent="0.25"/>
    <row r="523" s="488" customFormat="1" x14ac:dyDescent="0.25"/>
    <row r="524" s="488" customFormat="1" x14ac:dyDescent="0.25"/>
    <row r="525" s="488" customFormat="1" x14ac:dyDescent="0.25"/>
    <row r="526" s="488" customFormat="1" x14ac:dyDescent="0.25"/>
    <row r="527" s="488" customFormat="1" x14ac:dyDescent="0.25"/>
    <row r="528" s="488" customFormat="1" x14ac:dyDescent="0.25"/>
    <row r="529" s="488" customFormat="1" x14ac:dyDescent="0.25"/>
    <row r="530" s="488" customFormat="1" x14ac:dyDescent="0.25"/>
    <row r="531" s="488" customFormat="1" x14ac:dyDescent="0.25"/>
    <row r="532" s="488" customFormat="1" x14ac:dyDescent="0.25"/>
    <row r="533" s="488" customFormat="1" x14ac:dyDescent="0.25"/>
    <row r="534" s="488" customFormat="1" x14ac:dyDescent="0.25"/>
    <row r="535" s="488" customFormat="1" x14ac:dyDescent="0.25"/>
    <row r="536" s="488" customFormat="1" x14ac:dyDescent="0.25"/>
    <row r="537" s="488" customFormat="1" x14ac:dyDescent="0.25"/>
    <row r="538" s="488" customFormat="1" x14ac:dyDescent="0.25"/>
    <row r="539" s="488" customFormat="1" x14ac:dyDescent="0.25"/>
    <row r="540" s="488" customFormat="1" x14ac:dyDescent="0.25"/>
    <row r="541" s="488" customFormat="1" x14ac:dyDescent="0.25"/>
    <row r="542" s="488" customFormat="1" x14ac:dyDescent="0.25"/>
    <row r="543" s="488" customFormat="1" x14ac:dyDescent="0.25"/>
    <row r="544" s="488" customFormat="1" x14ac:dyDescent="0.25"/>
    <row r="545" s="488" customFormat="1" x14ac:dyDescent="0.25"/>
    <row r="546" s="488" customFormat="1" x14ac:dyDescent="0.25"/>
    <row r="547" s="488" customFormat="1" x14ac:dyDescent="0.25"/>
    <row r="548" s="488" customFormat="1" x14ac:dyDescent="0.25"/>
    <row r="549" s="488" customFormat="1" x14ac:dyDescent="0.25"/>
    <row r="550" s="488" customFormat="1" x14ac:dyDescent="0.25"/>
    <row r="551" s="488" customFormat="1" x14ac:dyDescent="0.25"/>
    <row r="552" s="488" customFormat="1" x14ac:dyDescent="0.25"/>
    <row r="553" s="488" customFormat="1" x14ac:dyDescent="0.25"/>
    <row r="554" s="488" customFormat="1" x14ac:dyDescent="0.25"/>
    <row r="555" s="488" customFormat="1" x14ac:dyDescent="0.25"/>
    <row r="556" s="488" customFormat="1" x14ac:dyDescent="0.25"/>
    <row r="557" s="488" customFormat="1" x14ac:dyDescent="0.25"/>
    <row r="558" s="488" customFormat="1" x14ac:dyDescent="0.25"/>
    <row r="559" s="488" customFormat="1" x14ac:dyDescent="0.25"/>
    <row r="560" s="488" customFormat="1" x14ac:dyDescent="0.25"/>
    <row r="561" s="488" customFormat="1" x14ac:dyDescent="0.25"/>
    <row r="562" s="488" customFormat="1" x14ac:dyDescent="0.25"/>
    <row r="563" s="488" customFormat="1" x14ac:dyDescent="0.25"/>
    <row r="564" s="488" customFormat="1" x14ac:dyDescent="0.25"/>
    <row r="565" s="488" customFormat="1" x14ac:dyDescent="0.25"/>
    <row r="566" s="488" customFormat="1" x14ac:dyDescent="0.25"/>
    <row r="567" s="488" customFormat="1" x14ac:dyDescent="0.25"/>
    <row r="568" s="488" customFormat="1" x14ac:dyDescent="0.25"/>
    <row r="569" s="488" customFormat="1" x14ac:dyDescent="0.25"/>
    <row r="570" s="488" customFormat="1" x14ac:dyDescent="0.25"/>
    <row r="571" s="488" customFormat="1" x14ac:dyDescent="0.25"/>
    <row r="572" s="488" customFormat="1" x14ac:dyDescent="0.25"/>
    <row r="573" s="488" customFormat="1" x14ac:dyDescent="0.25"/>
    <row r="574" s="488" customFormat="1" x14ac:dyDescent="0.25"/>
    <row r="575" s="488" customFormat="1" x14ac:dyDescent="0.25"/>
    <row r="576" s="488" customFormat="1" x14ac:dyDescent="0.25"/>
    <row r="577" s="488" customFormat="1" x14ac:dyDescent="0.25"/>
    <row r="578" s="488" customFormat="1" x14ac:dyDescent="0.25"/>
    <row r="579" s="488" customFormat="1" x14ac:dyDescent="0.25"/>
    <row r="580" s="488" customFormat="1" x14ac:dyDescent="0.25"/>
    <row r="581" s="488" customFormat="1" x14ac:dyDescent="0.25"/>
    <row r="582" s="488" customFormat="1" x14ac:dyDescent="0.25"/>
    <row r="583" s="488" customFormat="1" x14ac:dyDescent="0.25"/>
    <row r="584" s="488" customFormat="1" x14ac:dyDescent="0.25"/>
    <row r="585" s="488" customFormat="1" x14ac:dyDescent="0.25"/>
    <row r="586" s="488" customFormat="1" x14ac:dyDescent="0.25"/>
    <row r="587" s="488" customFormat="1" x14ac:dyDescent="0.25"/>
    <row r="588" s="488" customFormat="1" x14ac:dyDescent="0.25"/>
    <row r="589" s="488" customFormat="1" x14ac:dyDescent="0.25"/>
    <row r="590" s="488" customFormat="1" x14ac:dyDescent="0.25"/>
    <row r="591" s="488" customFormat="1" x14ac:dyDescent="0.25"/>
    <row r="592" s="488" customFormat="1" x14ac:dyDescent="0.25"/>
    <row r="593" s="488" customFormat="1" x14ac:dyDescent="0.25"/>
    <row r="594" s="488" customFormat="1" x14ac:dyDescent="0.25"/>
    <row r="595" s="488" customFormat="1" x14ac:dyDescent="0.25"/>
    <row r="596" s="488" customFormat="1" x14ac:dyDescent="0.25"/>
    <row r="597" s="488" customFormat="1" x14ac:dyDescent="0.25"/>
    <row r="598" s="488" customFormat="1" x14ac:dyDescent="0.25"/>
    <row r="599" s="488" customFormat="1" x14ac:dyDescent="0.25"/>
    <row r="600" s="488" customFormat="1" x14ac:dyDescent="0.25"/>
    <row r="601" s="488" customFormat="1" x14ac:dyDescent="0.25"/>
    <row r="602" s="488" customFormat="1" x14ac:dyDescent="0.25"/>
    <row r="603" s="488" customFormat="1" x14ac:dyDescent="0.25"/>
    <row r="604" s="488" customFormat="1" x14ac:dyDescent="0.25"/>
    <row r="605" s="488" customFormat="1" x14ac:dyDescent="0.25"/>
    <row r="606" s="488" customFormat="1" x14ac:dyDescent="0.25"/>
    <row r="607" s="488" customFormat="1" x14ac:dyDescent="0.25"/>
    <row r="608" s="488" customFormat="1" x14ac:dyDescent="0.25"/>
    <row r="609" s="488" customFormat="1" x14ac:dyDescent="0.25"/>
    <row r="610" s="488" customFormat="1" x14ac:dyDescent="0.25"/>
    <row r="611" s="488" customFormat="1" x14ac:dyDescent="0.25"/>
    <row r="612" s="488" customFormat="1" x14ac:dyDescent="0.25"/>
    <row r="613" s="488" customFormat="1" x14ac:dyDescent="0.25"/>
    <row r="614" s="488" customFormat="1" x14ac:dyDescent="0.25"/>
    <row r="615" s="488" customFormat="1" x14ac:dyDescent="0.25"/>
    <row r="616" s="488" customFormat="1" x14ac:dyDescent="0.25"/>
    <row r="617" s="488" customFormat="1" x14ac:dyDescent="0.25"/>
    <row r="618" s="488" customFormat="1" x14ac:dyDescent="0.25"/>
    <row r="619" s="488" customFormat="1" x14ac:dyDescent="0.25"/>
    <row r="620" s="488" customFormat="1" x14ac:dyDescent="0.25"/>
    <row r="621" s="488" customFormat="1" x14ac:dyDescent="0.25"/>
    <row r="622" s="488" customFormat="1" x14ac:dyDescent="0.25"/>
    <row r="623" s="488" customFormat="1" x14ac:dyDescent="0.25"/>
    <row r="624" s="488" customFormat="1" x14ac:dyDescent="0.25"/>
    <row r="625" s="488" customFormat="1" x14ac:dyDescent="0.25"/>
    <row r="626" s="488" customFormat="1" x14ac:dyDescent="0.25"/>
    <row r="627" s="488" customFormat="1" x14ac:dyDescent="0.25"/>
    <row r="628" s="488" customFormat="1" x14ac:dyDescent="0.25"/>
    <row r="629" s="488" customFormat="1" x14ac:dyDescent="0.25"/>
    <row r="630" s="488" customFormat="1" x14ac:dyDescent="0.25"/>
    <row r="631" s="488" customFormat="1" x14ac:dyDescent="0.25"/>
    <row r="632" s="488" customFormat="1" x14ac:dyDescent="0.25"/>
    <row r="633" s="488" customFormat="1" x14ac:dyDescent="0.25"/>
    <row r="634" s="488" customFormat="1" x14ac:dyDescent="0.25"/>
    <row r="635" s="488" customFormat="1" x14ac:dyDescent="0.25"/>
    <row r="636" s="488" customFormat="1" x14ac:dyDescent="0.25"/>
    <row r="637" s="488" customFormat="1" x14ac:dyDescent="0.25"/>
    <row r="638" s="488" customFormat="1" x14ac:dyDescent="0.25"/>
    <row r="639" s="488" customFormat="1" x14ac:dyDescent="0.25"/>
    <row r="640" s="488" customFormat="1" x14ac:dyDescent="0.25"/>
    <row r="641" s="488" customFormat="1" x14ac:dyDescent="0.25"/>
    <row r="642" s="488" customFormat="1" x14ac:dyDescent="0.25"/>
    <row r="643" s="488" customFormat="1" x14ac:dyDescent="0.25"/>
    <row r="644" s="488" customFormat="1" x14ac:dyDescent="0.25"/>
    <row r="645" s="488" customFormat="1" x14ac:dyDescent="0.25"/>
    <row r="646" s="488" customFormat="1" x14ac:dyDescent="0.25"/>
    <row r="647" s="488" customFormat="1" x14ac:dyDescent="0.25"/>
    <row r="648" s="488" customFormat="1" x14ac:dyDescent="0.25"/>
    <row r="649" s="488" customFormat="1" x14ac:dyDescent="0.25"/>
    <row r="650" s="488" customFormat="1" x14ac:dyDescent="0.25"/>
    <row r="651" s="488" customFormat="1" x14ac:dyDescent="0.25"/>
    <row r="652" s="488" customFormat="1" x14ac:dyDescent="0.25"/>
    <row r="653" s="488" customFormat="1" x14ac:dyDescent="0.25"/>
    <row r="654" s="488" customFormat="1" x14ac:dyDescent="0.25"/>
    <row r="655" s="488" customFormat="1" x14ac:dyDescent="0.25"/>
    <row r="656" s="488" customFormat="1" x14ac:dyDescent="0.25"/>
    <row r="657" s="488" customFormat="1" x14ac:dyDescent="0.25"/>
    <row r="658" s="488" customFormat="1" x14ac:dyDescent="0.25"/>
    <row r="659" s="488" customFormat="1" x14ac:dyDescent="0.25"/>
    <row r="660" s="488" customFormat="1" x14ac:dyDescent="0.25"/>
    <row r="661" s="488" customFormat="1" x14ac:dyDescent="0.25"/>
    <row r="662" s="488" customFormat="1" x14ac:dyDescent="0.25"/>
    <row r="663" s="488" customFormat="1" x14ac:dyDescent="0.25"/>
    <row r="664" s="488" customFormat="1" x14ac:dyDescent="0.25"/>
    <row r="665" s="488" customFormat="1" x14ac:dyDescent="0.25"/>
    <row r="666" s="488" customFormat="1" x14ac:dyDescent="0.25"/>
    <row r="667" s="488" customFormat="1" x14ac:dyDescent="0.25"/>
    <row r="668" s="488" customFormat="1" x14ac:dyDescent="0.25"/>
    <row r="669" s="488" customFormat="1" x14ac:dyDescent="0.25"/>
    <row r="670" s="488" customFormat="1" x14ac:dyDescent="0.25"/>
    <row r="671" s="488" customFormat="1" x14ac:dyDescent="0.25"/>
    <row r="672" s="488" customFormat="1" x14ac:dyDescent="0.25"/>
    <row r="673" s="488" customFormat="1" x14ac:dyDescent="0.25"/>
    <row r="674" s="488" customFormat="1" x14ac:dyDescent="0.25"/>
    <row r="675" s="488" customFormat="1" x14ac:dyDescent="0.25"/>
    <row r="676" s="488" customFormat="1" x14ac:dyDescent="0.25"/>
    <row r="677" s="488" customFormat="1" x14ac:dyDescent="0.25"/>
    <row r="678" s="488" customFormat="1" x14ac:dyDescent="0.25"/>
    <row r="679" s="488" customFormat="1" x14ac:dyDescent="0.25"/>
    <row r="680" s="488" customFormat="1" x14ac:dyDescent="0.25"/>
    <row r="681" s="488" customFormat="1" x14ac:dyDescent="0.25"/>
    <row r="682" s="488" customFormat="1" x14ac:dyDescent="0.25"/>
    <row r="683" s="488" customFormat="1" x14ac:dyDescent="0.25"/>
    <row r="684" s="488" customFormat="1" x14ac:dyDescent="0.25"/>
    <row r="685" s="488" customFormat="1" x14ac:dyDescent="0.25"/>
    <row r="686" s="488" customFormat="1" x14ac:dyDescent="0.25"/>
    <row r="687" s="488" customFormat="1" x14ac:dyDescent="0.25"/>
    <row r="688" s="488" customFormat="1" x14ac:dyDescent="0.25"/>
    <row r="689" s="488" customFormat="1" x14ac:dyDescent="0.25"/>
    <row r="690" s="488" customFormat="1" x14ac:dyDescent="0.25"/>
    <row r="691" s="488" customFormat="1" x14ac:dyDescent="0.25"/>
    <row r="692" s="488" customFormat="1" x14ac:dyDescent="0.25"/>
    <row r="693" s="488" customFormat="1" x14ac:dyDescent="0.25"/>
    <row r="694" s="488" customFormat="1" x14ac:dyDescent="0.25"/>
    <row r="695" s="488" customFormat="1" x14ac:dyDescent="0.25"/>
    <row r="696" s="488" customFormat="1" x14ac:dyDescent="0.25"/>
    <row r="697" s="488" customFormat="1" x14ac:dyDescent="0.25"/>
    <row r="698" s="488" customFormat="1" x14ac:dyDescent="0.25"/>
    <row r="699" s="488" customFormat="1" x14ac:dyDescent="0.25"/>
    <row r="700" s="488" customFormat="1" x14ac:dyDescent="0.25"/>
    <row r="701" s="488" customFormat="1" x14ac:dyDescent="0.25"/>
    <row r="702" s="488" customFormat="1" x14ac:dyDescent="0.25"/>
    <row r="703" s="488" customFormat="1" x14ac:dyDescent="0.25"/>
    <row r="704" s="488" customFormat="1" x14ac:dyDescent="0.25"/>
    <row r="705" s="488" customFormat="1" x14ac:dyDescent="0.25"/>
    <row r="706" s="488" customFormat="1" x14ac:dyDescent="0.25"/>
    <row r="707" s="488" customFormat="1" x14ac:dyDescent="0.25"/>
    <row r="708" s="488" customFormat="1" x14ac:dyDescent="0.25"/>
    <row r="709" s="488" customFormat="1" x14ac:dyDescent="0.25"/>
    <row r="710" s="488" customFormat="1" x14ac:dyDescent="0.25"/>
    <row r="711" s="488" customFormat="1" x14ac:dyDescent="0.25"/>
    <row r="712" s="488" customFormat="1" x14ac:dyDescent="0.25"/>
    <row r="713" s="488" customFormat="1" x14ac:dyDescent="0.25"/>
    <row r="714" s="488" customFormat="1" x14ac:dyDescent="0.25"/>
    <row r="715" s="488" customFormat="1" x14ac:dyDescent="0.25"/>
    <row r="716" s="488" customFormat="1" x14ac:dyDescent="0.25"/>
    <row r="717" s="488" customFormat="1" x14ac:dyDescent="0.25"/>
    <row r="718" s="488" customFormat="1" x14ac:dyDescent="0.25"/>
    <row r="719" s="488" customFormat="1" x14ac:dyDescent="0.25"/>
    <row r="720" s="488" customFormat="1" x14ac:dyDescent="0.25"/>
    <row r="721" s="488" customFormat="1" x14ac:dyDescent="0.25"/>
    <row r="722" s="488" customFormat="1" x14ac:dyDescent="0.25"/>
    <row r="723" s="488" customFormat="1" x14ac:dyDescent="0.25"/>
    <row r="724" s="488" customFormat="1" x14ac:dyDescent="0.25"/>
    <row r="725" s="488" customFormat="1" x14ac:dyDescent="0.25"/>
    <row r="726" s="488" customFormat="1" x14ac:dyDescent="0.25"/>
    <row r="727" s="488" customFormat="1" x14ac:dyDescent="0.25"/>
    <row r="728" s="488" customFormat="1" x14ac:dyDescent="0.25"/>
    <row r="729" s="488" customFormat="1" x14ac:dyDescent="0.25"/>
    <row r="730" s="488" customFormat="1" x14ac:dyDescent="0.25"/>
    <row r="731" s="488" customFormat="1" x14ac:dyDescent="0.25"/>
    <row r="732" s="488" customFormat="1" x14ac:dyDescent="0.25"/>
    <row r="733" s="488" customFormat="1" x14ac:dyDescent="0.25"/>
    <row r="734" s="488" customFormat="1" x14ac:dyDescent="0.25"/>
    <row r="735" s="488" customFormat="1" x14ac:dyDescent="0.25"/>
    <row r="736" s="488" customFormat="1" x14ac:dyDescent="0.25"/>
    <row r="737" s="488" customFormat="1" x14ac:dyDescent="0.25"/>
    <row r="738" s="488" customFormat="1" x14ac:dyDescent="0.25"/>
    <row r="739" s="488" customFormat="1" x14ac:dyDescent="0.25"/>
    <row r="740" s="488" customFormat="1" x14ac:dyDescent="0.25"/>
    <row r="741" s="488" customFormat="1" x14ac:dyDescent="0.25"/>
    <row r="742" s="488" customFormat="1" x14ac:dyDescent="0.25"/>
    <row r="743" s="488" customFormat="1" x14ac:dyDescent="0.25"/>
    <row r="744" s="488" customFormat="1" x14ac:dyDescent="0.25"/>
    <row r="745" s="488" customFormat="1" x14ac:dyDescent="0.25"/>
    <row r="746" s="488" customFormat="1" x14ac:dyDescent="0.25"/>
    <row r="747" s="488" customFormat="1" x14ac:dyDescent="0.25"/>
    <row r="748" s="488" customFormat="1" x14ac:dyDescent="0.25"/>
    <row r="749" s="488" customFormat="1" x14ac:dyDescent="0.25"/>
    <row r="750" s="488" customFormat="1" x14ac:dyDescent="0.25"/>
    <row r="751" s="488" customFormat="1" x14ac:dyDescent="0.25"/>
    <row r="752" s="488" customFormat="1" x14ac:dyDescent="0.25"/>
    <row r="753" s="488" customFormat="1" x14ac:dyDescent="0.25"/>
    <row r="754" s="488" customFormat="1" x14ac:dyDescent="0.25"/>
    <row r="755" s="488" customFormat="1" x14ac:dyDescent="0.25"/>
    <row r="756" s="488" customFormat="1" x14ac:dyDescent="0.25"/>
    <row r="757" s="488" customFormat="1" x14ac:dyDescent="0.25"/>
    <row r="758" s="488" customFormat="1" x14ac:dyDescent="0.25"/>
    <row r="759" s="488" customFormat="1" x14ac:dyDescent="0.25"/>
    <row r="760" s="488" customFormat="1" x14ac:dyDescent="0.25"/>
    <row r="761" s="488" customFormat="1" x14ac:dyDescent="0.25"/>
    <row r="762" s="488" customFormat="1" x14ac:dyDescent="0.25"/>
    <row r="763" s="488" customFormat="1" x14ac:dyDescent="0.25"/>
    <row r="764" s="488" customFormat="1" x14ac:dyDescent="0.25"/>
    <row r="765" s="488" customFormat="1" x14ac:dyDescent="0.25"/>
    <row r="766" s="488" customFormat="1" x14ac:dyDescent="0.25"/>
    <row r="767" s="488" customFormat="1" x14ac:dyDescent="0.25"/>
    <row r="768" s="488" customFormat="1" x14ac:dyDescent="0.25"/>
    <row r="769" s="488" customFormat="1" x14ac:dyDescent="0.25"/>
    <row r="770" s="488" customFormat="1" x14ac:dyDescent="0.25"/>
    <row r="771" s="488" customFormat="1" x14ac:dyDescent="0.25"/>
    <row r="772" s="488" customFormat="1" x14ac:dyDescent="0.25"/>
    <row r="773" s="488" customFormat="1" x14ac:dyDescent="0.25"/>
    <row r="774" s="488" customFormat="1" x14ac:dyDescent="0.25"/>
    <row r="775" s="488" customFormat="1" x14ac:dyDescent="0.25"/>
    <row r="776" s="488" customFormat="1" x14ac:dyDescent="0.25"/>
    <row r="777" s="488" customFormat="1" x14ac:dyDescent="0.25"/>
    <row r="778" s="488" customFormat="1" x14ac:dyDescent="0.25"/>
    <row r="779" s="488" customFormat="1" x14ac:dyDescent="0.25"/>
    <row r="780" s="488" customFormat="1" x14ac:dyDescent="0.25"/>
    <row r="781" s="488" customFormat="1" x14ac:dyDescent="0.25"/>
    <row r="782" s="488" customFormat="1" x14ac:dyDescent="0.25"/>
    <row r="783" s="488" customFormat="1" x14ac:dyDescent="0.25"/>
    <row r="784" s="488" customFormat="1" x14ac:dyDescent="0.25"/>
    <row r="785" s="488" customFormat="1" x14ac:dyDescent="0.25"/>
    <row r="786" s="488" customFormat="1" x14ac:dyDescent="0.25"/>
    <row r="787" s="488" customFormat="1" x14ac:dyDescent="0.25"/>
    <row r="788" s="488" customFormat="1" x14ac:dyDescent="0.25"/>
    <row r="789" s="488" customFormat="1" x14ac:dyDescent="0.25"/>
    <row r="790" s="488" customFormat="1" x14ac:dyDescent="0.25"/>
    <row r="791" s="488" customFormat="1" x14ac:dyDescent="0.25"/>
    <row r="792" s="488" customFormat="1" x14ac:dyDescent="0.25"/>
    <row r="793" s="488" customFormat="1" x14ac:dyDescent="0.25"/>
    <row r="794" s="488" customFormat="1" x14ac:dyDescent="0.25"/>
    <row r="795" s="488" customFormat="1" x14ac:dyDescent="0.25"/>
    <row r="796" s="488" customFormat="1" x14ac:dyDescent="0.25"/>
    <row r="797" s="488" customFormat="1" x14ac:dyDescent="0.25"/>
    <row r="798" s="488" customFormat="1" x14ac:dyDescent="0.25"/>
    <row r="799" s="488" customFormat="1" x14ac:dyDescent="0.25"/>
    <row r="800" s="488" customFormat="1" x14ac:dyDescent="0.25"/>
    <row r="801" s="488" customFormat="1" x14ac:dyDescent="0.25"/>
    <row r="802" s="488" customFormat="1" x14ac:dyDescent="0.25"/>
    <row r="803" s="488" customFormat="1" x14ac:dyDescent="0.25"/>
    <row r="804" s="488" customFormat="1" x14ac:dyDescent="0.25"/>
    <row r="805" s="488" customFormat="1" x14ac:dyDescent="0.25"/>
    <row r="806" s="488" customFormat="1" x14ac:dyDescent="0.25"/>
    <row r="807" s="488" customFormat="1" x14ac:dyDescent="0.25"/>
    <row r="808" s="488" customFormat="1" x14ac:dyDescent="0.25"/>
    <row r="809" s="488" customFormat="1" x14ac:dyDescent="0.25"/>
    <row r="810" s="488" customFormat="1" x14ac:dyDescent="0.25"/>
    <row r="811" s="488" customFormat="1" x14ac:dyDescent="0.25"/>
    <row r="812" s="488" customFormat="1" x14ac:dyDescent="0.25"/>
    <row r="813" s="488" customFormat="1" x14ac:dyDescent="0.25"/>
    <row r="814" s="488" customFormat="1" x14ac:dyDescent="0.25"/>
    <row r="815" s="488" customFormat="1" x14ac:dyDescent="0.25"/>
    <row r="816" s="488" customFormat="1" x14ac:dyDescent="0.25"/>
    <row r="817" s="488" customFormat="1" x14ac:dyDescent="0.25"/>
    <row r="818" s="488" customFormat="1" x14ac:dyDescent="0.25"/>
    <row r="819" s="488" customFormat="1" x14ac:dyDescent="0.25"/>
    <row r="820" s="488" customFormat="1" x14ac:dyDescent="0.25"/>
    <row r="821" s="488" customFormat="1" x14ac:dyDescent="0.25"/>
    <row r="822" s="488" customFormat="1" x14ac:dyDescent="0.25"/>
    <row r="823" s="488" customFormat="1" x14ac:dyDescent="0.25"/>
    <row r="824" s="488" customFormat="1" x14ac:dyDescent="0.25"/>
    <row r="825" s="488" customFormat="1" x14ac:dyDescent="0.25"/>
    <row r="826" s="488" customFormat="1" x14ac:dyDescent="0.25"/>
    <row r="827" s="488" customFormat="1" x14ac:dyDescent="0.25"/>
    <row r="828" s="488" customFormat="1" x14ac:dyDescent="0.25"/>
    <row r="829" s="488" customFormat="1" x14ac:dyDescent="0.25"/>
    <row r="830" s="488" customFormat="1" x14ac:dyDescent="0.25"/>
    <row r="831" s="488" customFormat="1" x14ac:dyDescent="0.25"/>
    <row r="832" s="488" customFormat="1" x14ac:dyDescent="0.25"/>
    <row r="833" s="488" customFormat="1" x14ac:dyDescent="0.25"/>
    <row r="834" s="488" customFormat="1" x14ac:dyDescent="0.25"/>
    <row r="835" s="488" customFormat="1" x14ac:dyDescent="0.25"/>
    <row r="836" s="488" customFormat="1" x14ac:dyDescent="0.25"/>
    <row r="837" s="488" customFormat="1" x14ac:dyDescent="0.25"/>
    <row r="838" s="488" customFormat="1" x14ac:dyDescent="0.25"/>
    <row r="839" s="488" customFormat="1" x14ac:dyDescent="0.25"/>
    <row r="840" s="488" customFormat="1" x14ac:dyDescent="0.25"/>
    <row r="841" s="488" customFormat="1" x14ac:dyDescent="0.25"/>
    <row r="842" s="488" customFormat="1" x14ac:dyDescent="0.25"/>
    <row r="843" s="488" customFormat="1" x14ac:dyDescent="0.25"/>
    <row r="844" s="488" customFormat="1" x14ac:dyDescent="0.25"/>
    <row r="845" s="488" customFormat="1" x14ac:dyDescent="0.25"/>
    <row r="846" s="488" customFormat="1" x14ac:dyDescent="0.25"/>
    <row r="847" s="488" customFormat="1" x14ac:dyDescent="0.25"/>
    <row r="848" s="488" customFormat="1" x14ac:dyDescent="0.25"/>
    <row r="849" s="488" customFormat="1" x14ac:dyDescent="0.25"/>
    <row r="850" s="488" customFormat="1" x14ac:dyDescent="0.25"/>
    <row r="851" s="488" customFormat="1" x14ac:dyDescent="0.25"/>
    <row r="852" s="488" customFormat="1" x14ac:dyDescent="0.25"/>
    <row r="853" s="488" customFormat="1" x14ac:dyDescent="0.25"/>
    <row r="854" s="488" customFormat="1" x14ac:dyDescent="0.25"/>
    <row r="855" s="488" customFormat="1" x14ac:dyDescent="0.25"/>
    <row r="856" s="488" customFormat="1" x14ac:dyDescent="0.25"/>
    <row r="857" s="488" customFormat="1" x14ac:dyDescent="0.25"/>
    <row r="858" s="488" customFormat="1" x14ac:dyDescent="0.25"/>
    <row r="859" s="488" customFormat="1" x14ac:dyDescent="0.25"/>
    <row r="860" s="488" customFormat="1" x14ac:dyDescent="0.25"/>
    <row r="861" s="488" customFormat="1" x14ac:dyDescent="0.25"/>
    <row r="862" s="488" customFormat="1" x14ac:dyDescent="0.25"/>
    <row r="863" s="488" customFormat="1" x14ac:dyDescent="0.25"/>
    <row r="864" s="488" customFormat="1" x14ac:dyDescent="0.25"/>
    <row r="865" s="488" customFormat="1" x14ac:dyDescent="0.25"/>
    <row r="866" s="488" customFormat="1" x14ac:dyDescent="0.25"/>
    <row r="867" s="488" customFormat="1" x14ac:dyDescent="0.25"/>
    <row r="868" s="488" customFormat="1" x14ac:dyDescent="0.25"/>
    <row r="869" s="488" customFormat="1" x14ac:dyDescent="0.25"/>
    <row r="870" s="488" customFormat="1" x14ac:dyDescent="0.25"/>
    <row r="871" s="488" customFormat="1" x14ac:dyDescent="0.25"/>
    <row r="872" s="488" customFormat="1" x14ac:dyDescent="0.25"/>
    <row r="873" s="488" customFormat="1" x14ac:dyDescent="0.25"/>
    <row r="874" s="488" customFormat="1" x14ac:dyDescent="0.25"/>
    <row r="875" s="488" customFormat="1" x14ac:dyDescent="0.25"/>
    <row r="876" s="488" customFormat="1" x14ac:dyDescent="0.25"/>
    <row r="877" s="488" customFormat="1" x14ac:dyDescent="0.25"/>
    <row r="878" s="488" customFormat="1" x14ac:dyDescent="0.25"/>
    <row r="879" s="488" customFormat="1" x14ac:dyDescent="0.25"/>
    <row r="880" s="488" customFormat="1" x14ac:dyDescent="0.25"/>
    <row r="881" s="488" customFormat="1" x14ac:dyDescent="0.25"/>
    <row r="882" s="488" customFormat="1" x14ac:dyDescent="0.25"/>
    <row r="883" s="488" customFormat="1" x14ac:dyDescent="0.25"/>
    <row r="884" s="488" customFormat="1" x14ac:dyDescent="0.25"/>
    <row r="885" s="488" customFormat="1" x14ac:dyDescent="0.25"/>
    <row r="886" s="488" customFormat="1" x14ac:dyDescent="0.25"/>
    <row r="887" s="488" customFormat="1" x14ac:dyDescent="0.25"/>
    <row r="888" s="488" customFormat="1" x14ac:dyDescent="0.25"/>
    <row r="889" s="488" customFormat="1" x14ac:dyDescent="0.25"/>
    <row r="890" s="488" customFormat="1" x14ac:dyDescent="0.25"/>
    <row r="891" s="488" customFormat="1" x14ac:dyDescent="0.25"/>
    <row r="892" s="488" customFormat="1" x14ac:dyDescent="0.25"/>
    <row r="893" s="488" customFormat="1" x14ac:dyDescent="0.25"/>
    <row r="894" s="488" customFormat="1" x14ac:dyDescent="0.25"/>
    <row r="895" s="488" customFormat="1" x14ac:dyDescent="0.25"/>
    <row r="896" s="488" customFormat="1" x14ac:dyDescent="0.25"/>
    <row r="897" s="488" customFormat="1" x14ac:dyDescent="0.25"/>
    <row r="898" s="488" customFormat="1" x14ac:dyDescent="0.25"/>
    <row r="899" s="488" customFormat="1" x14ac:dyDescent="0.25"/>
    <row r="900" s="488" customFormat="1" x14ac:dyDescent="0.25"/>
    <row r="901" s="488" customFormat="1" x14ac:dyDescent="0.25"/>
    <row r="902" s="488" customFormat="1" x14ac:dyDescent="0.25"/>
    <row r="903" s="488" customFormat="1" x14ac:dyDescent="0.25"/>
    <row r="904" s="488" customFormat="1" x14ac:dyDescent="0.25"/>
    <row r="905" s="488" customFormat="1" x14ac:dyDescent="0.25"/>
    <row r="906" s="488" customFormat="1" x14ac:dyDescent="0.25"/>
    <row r="907" s="488" customFormat="1" x14ac:dyDescent="0.25"/>
    <row r="908" s="488" customFormat="1" x14ac:dyDescent="0.25"/>
    <row r="909" s="488" customFormat="1" x14ac:dyDescent="0.25"/>
    <row r="910" s="488" customFormat="1" x14ac:dyDescent="0.25"/>
    <row r="911" s="488" customFormat="1" x14ac:dyDescent="0.25"/>
    <row r="912" s="488" customFormat="1" x14ac:dyDescent="0.25"/>
    <row r="913" s="488" customFormat="1" x14ac:dyDescent="0.25"/>
    <row r="914" s="488" customFormat="1" x14ac:dyDescent="0.25"/>
    <row r="915" s="488" customFormat="1" x14ac:dyDescent="0.25"/>
    <row r="916" s="488" customFormat="1" x14ac:dyDescent="0.25"/>
    <row r="917" s="488" customFormat="1" x14ac:dyDescent="0.25"/>
    <row r="918" s="488" customFormat="1" x14ac:dyDescent="0.25"/>
    <row r="919" s="488" customFormat="1" x14ac:dyDescent="0.25"/>
    <row r="920" s="488" customFormat="1" x14ac:dyDescent="0.25"/>
    <row r="921" s="488" customFormat="1" x14ac:dyDescent="0.25"/>
    <row r="922" s="488" customFormat="1" x14ac:dyDescent="0.25"/>
    <row r="923" s="488" customFormat="1" x14ac:dyDescent="0.25"/>
    <row r="924" s="488" customFormat="1" x14ac:dyDescent="0.25"/>
    <row r="925" s="488" customFormat="1" x14ac:dyDescent="0.25"/>
    <row r="926" s="488" customFormat="1" x14ac:dyDescent="0.25"/>
    <row r="927" s="488" customFormat="1" x14ac:dyDescent="0.25"/>
    <row r="928" s="488" customFormat="1" x14ac:dyDescent="0.25"/>
    <row r="929" s="488" customFormat="1" x14ac:dyDescent="0.25"/>
    <row r="930" s="488" customFormat="1" x14ac:dyDescent="0.25"/>
    <row r="931" s="488" customFormat="1" x14ac:dyDescent="0.25"/>
    <row r="932" s="488" customFormat="1" x14ac:dyDescent="0.25"/>
    <row r="933" s="488" customFormat="1" x14ac:dyDescent="0.25"/>
    <row r="934" s="488" customFormat="1" x14ac:dyDescent="0.25"/>
    <row r="935" s="488" customFormat="1" x14ac:dyDescent="0.25"/>
    <row r="936" s="488" customFormat="1" x14ac:dyDescent="0.25"/>
    <row r="937" s="488" customFormat="1" x14ac:dyDescent="0.25"/>
    <row r="938" s="488" customFormat="1" x14ac:dyDescent="0.25"/>
    <row r="939" s="488" customFormat="1" x14ac:dyDescent="0.25"/>
    <row r="940" s="488" customFormat="1" x14ac:dyDescent="0.25"/>
    <row r="941" s="488" customFormat="1" x14ac:dyDescent="0.25"/>
    <row r="942" s="488" customFormat="1" x14ac:dyDescent="0.25"/>
    <row r="943" s="488" customFormat="1" x14ac:dyDescent="0.25"/>
    <row r="944" s="488" customFormat="1" x14ac:dyDescent="0.25"/>
    <row r="945" s="488" customFormat="1" x14ac:dyDescent="0.25"/>
    <row r="946" s="488" customFormat="1" x14ac:dyDescent="0.25"/>
    <row r="947" s="488" customFormat="1" x14ac:dyDescent="0.25"/>
    <row r="948" s="488" customFormat="1" x14ac:dyDescent="0.25"/>
    <row r="949" s="488" customFormat="1" x14ac:dyDescent="0.25"/>
    <row r="950" s="488" customFormat="1" x14ac:dyDescent="0.25"/>
    <row r="951" s="488" customFormat="1" x14ac:dyDescent="0.25"/>
    <row r="952" s="488" customFormat="1" x14ac:dyDescent="0.25"/>
    <row r="953" s="488" customFormat="1" x14ac:dyDescent="0.25"/>
    <row r="954" s="488" customFormat="1" x14ac:dyDescent="0.25"/>
    <row r="955" s="488" customFormat="1" x14ac:dyDescent="0.25"/>
    <row r="956" s="488" customFormat="1" x14ac:dyDescent="0.25"/>
    <row r="957" s="488" customFormat="1" x14ac:dyDescent="0.25"/>
    <row r="958" s="488" customFormat="1" x14ac:dyDescent="0.25"/>
    <row r="959" s="488" customFormat="1" x14ac:dyDescent="0.25"/>
    <row r="960" s="488" customFormat="1" x14ac:dyDescent="0.25"/>
    <row r="961" s="488" customFormat="1" x14ac:dyDescent="0.25"/>
    <row r="962" s="488" customFormat="1" x14ac:dyDescent="0.25"/>
    <row r="963" s="488" customFormat="1" x14ac:dyDescent="0.25"/>
    <row r="964" s="488" customFormat="1" x14ac:dyDescent="0.25"/>
    <row r="965" s="488" customFormat="1" x14ac:dyDescent="0.25"/>
    <row r="966" s="488" customFormat="1" x14ac:dyDescent="0.25"/>
    <row r="967" s="488" customFormat="1" x14ac:dyDescent="0.25"/>
    <row r="968" s="488" customFormat="1" x14ac:dyDescent="0.25"/>
    <row r="969" s="488" customFormat="1" x14ac:dyDescent="0.25"/>
    <row r="970" s="488" customFormat="1" x14ac:dyDescent="0.25"/>
    <row r="971" s="488" customFormat="1" x14ac:dyDescent="0.25"/>
    <row r="972" s="488" customFormat="1" x14ac:dyDescent="0.25"/>
    <row r="973" s="488" customFormat="1" x14ac:dyDescent="0.25"/>
    <row r="974" s="488" customFormat="1" x14ac:dyDescent="0.25"/>
    <row r="975" s="488" customFormat="1" x14ac:dyDescent="0.25"/>
    <row r="976" s="488" customFormat="1" x14ac:dyDescent="0.25"/>
    <row r="977" s="488" customFormat="1" x14ac:dyDescent="0.25"/>
    <row r="978" s="488" customFormat="1" x14ac:dyDescent="0.25"/>
    <row r="979" s="488" customFormat="1" x14ac:dyDescent="0.25"/>
    <row r="980" s="488" customFormat="1" x14ac:dyDescent="0.25"/>
    <row r="981" s="488" customFormat="1" x14ac:dyDescent="0.25"/>
    <row r="982" s="488" customFormat="1" x14ac:dyDescent="0.25"/>
    <row r="983" s="488" customFormat="1" x14ac:dyDescent="0.25"/>
    <row r="984" s="488" customFormat="1" x14ac:dyDescent="0.25"/>
    <row r="985" s="488" customFormat="1" x14ac:dyDescent="0.25"/>
    <row r="986" s="488" customFormat="1" x14ac:dyDescent="0.25"/>
    <row r="987" s="488" customFormat="1" x14ac:dyDescent="0.25"/>
    <row r="988" s="488" customFormat="1" x14ac:dyDescent="0.25"/>
    <row r="989" s="488" customFormat="1" x14ac:dyDescent="0.25"/>
    <row r="990" s="488" customFormat="1" x14ac:dyDescent="0.25"/>
    <row r="991" s="488" customFormat="1" x14ac:dyDescent="0.25"/>
    <row r="992" s="488" customFormat="1" x14ac:dyDescent="0.25"/>
    <row r="993" s="488" customFormat="1" x14ac:dyDescent="0.25"/>
    <row r="994" s="488" customFormat="1" x14ac:dyDescent="0.25"/>
    <row r="995" s="488" customFormat="1" x14ac:dyDescent="0.25"/>
    <row r="996" s="488" customFormat="1" x14ac:dyDescent="0.25"/>
    <row r="997" s="488" customFormat="1" x14ac:dyDescent="0.25"/>
    <row r="998" s="488" customFormat="1" x14ac:dyDescent="0.25"/>
    <row r="999" s="488" customFormat="1" x14ac:dyDescent="0.25"/>
    <row r="1000" s="488" customFormat="1" x14ac:dyDescent="0.25"/>
    <row r="1001" s="488" customFormat="1" x14ac:dyDescent="0.25"/>
    <row r="1002" s="488" customFormat="1" x14ac:dyDescent="0.25"/>
    <row r="1003" s="488" customFormat="1" x14ac:dyDescent="0.25"/>
    <row r="1004" s="488" customFormat="1" x14ac:dyDescent="0.25"/>
    <row r="1005" s="488" customFormat="1" x14ac:dyDescent="0.25"/>
    <row r="1006" s="488" customFormat="1" x14ac:dyDescent="0.25"/>
    <row r="1007" s="488" customFormat="1" x14ac:dyDescent="0.25"/>
    <row r="1008" s="488" customFormat="1" x14ac:dyDescent="0.25"/>
    <row r="1009" s="488" customFormat="1" x14ac:dyDescent="0.25"/>
    <row r="1010" s="488" customFormat="1" x14ac:dyDescent="0.25"/>
    <row r="1011" s="488" customFormat="1" x14ac:dyDescent="0.25"/>
    <row r="1012" s="488" customFormat="1" x14ac:dyDescent="0.25"/>
    <row r="1013" s="488" customFormat="1" x14ac:dyDescent="0.25"/>
    <row r="1014" s="488" customFormat="1" x14ac:dyDescent="0.25"/>
    <row r="1015" s="488" customFormat="1" x14ac:dyDescent="0.25"/>
    <row r="1016" s="488" customFormat="1" x14ac:dyDescent="0.25"/>
    <row r="1017" s="488" customFormat="1" x14ac:dyDescent="0.25"/>
    <row r="1018" s="488" customFormat="1" x14ac:dyDescent="0.25"/>
    <row r="1019" s="488" customFormat="1" x14ac:dyDescent="0.25"/>
    <row r="1020" s="488" customFormat="1" x14ac:dyDescent="0.25"/>
    <row r="1021" s="488" customFormat="1" x14ac:dyDescent="0.25"/>
    <row r="1022" s="488" customFormat="1" x14ac:dyDescent="0.25"/>
    <row r="1023" s="488" customFormat="1" x14ac:dyDescent="0.25"/>
    <row r="1024" s="488" customFormat="1" x14ac:dyDescent="0.25"/>
    <row r="1025" s="488" customFormat="1" x14ac:dyDescent="0.25"/>
    <row r="1026" s="488" customFormat="1" x14ac:dyDescent="0.25"/>
    <row r="1027" s="488" customFormat="1" x14ac:dyDescent="0.25"/>
    <row r="1028" s="488" customFormat="1" x14ac:dyDescent="0.25"/>
    <row r="1029" s="488" customFormat="1" x14ac:dyDescent="0.25"/>
    <row r="1030" s="488" customFormat="1" x14ac:dyDescent="0.25"/>
    <row r="1031" s="488" customFormat="1" x14ac:dyDescent="0.25"/>
    <row r="1032" s="488" customFormat="1" x14ac:dyDescent="0.25"/>
    <row r="1033" s="488" customFormat="1" x14ac:dyDescent="0.25"/>
    <row r="1034" s="488" customFormat="1" x14ac:dyDescent="0.25"/>
    <row r="1035" s="488" customFormat="1" x14ac:dyDescent="0.25"/>
    <row r="1036" s="488" customFormat="1" x14ac:dyDescent="0.25"/>
    <row r="1037" s="488" customFormat="1" x14ac:dyDescent="0.25"/>
    <row r="1038" s="488" customFormat="1" x14ac:dyDescent="0.25"/>
    <row r="1039" s="488" customFormat="1" x14ac:dyDescent="0.25"/>
    <row r="1040" s="488" customFormat="1" x14ac:dyDescent="0.25"/>
    <row r="1041" s="488" customFormat="1" x14ac:dyDescent="0.25"/>
    <row r="1042" s="488" customFormat="1" x14ac:dyDescent="0.25"/>
    <row r="1043" s="488" customFormat="1" x14ac:dyDescent="0.25"/>
    <row r="1044" s="488" customFormat="1" x14ac:dyDescent="0.25"/>
    <row r="1045" s="488" customFormat="1" x14ac:dyDescent="0.25"/>
    <row r="1046" s="488" customFormat="1" x14ac:dyDescent="0.25"/>
    <row r="1047" s="488" customFormat="1" x14ac:dyDescent="0.25"/>
    <row r="1048" s="488" customFormat="1" x14ac:dyDescent="0.25"/>
    <row r="1049" s="488" customFormat="1" x14ac:dyDescent="0.25"/>
    <row r="1050" s="488" customFormat="1" x14ac:dyDescent="0.25"/>
    <row r="1051" s="488" customFormat="1" x14ac:dyDescent="0.25"/>
    <row r="1052" s="488" customFormat="1" x14ac:dyDescent="0.25"/>
    <row r="1053" s="488" customFormat="1" x14ac:dyDescent="0.25"/>
    <row r="1054" s="488" customFormat="1" x14ac:dyDescent="0.25"/>
    <row r="1055" s="488" customFormat="1" x14ac:dyDescent="0.25"/>
    <row r="1056" s="488" customFormat="1" x14ac:dyDescent="0.25"/>
    <row r="1057" s="488" customFormat="1" x14ac:dyDescent="0.25"/>
    <row r="1058" s="488" customFormat="1" x14ac:dyDescent="0.25"/>
    <row r="1059" s="488" customFormat="1" x14ac:dyDescent="0.25"/>
    <row r="1060" s="488" customFormat="1" x14ac:dyDescent="0.25"/>
    <row r="1061" s="488" customFormat="1" x14ac:dyDescent="0.25"/>
    <row r="1062" s="488" customFormat="1" x14ac:dyDescent="0.25"/>
    <row r="1063" s="488" customFormat="1" x14ac:dyDescent="0.25"/>
    <row r="1064" s="488" customFormat="1" x14ac:dyDescent="0.25"/>
    <row r="1065" s="488" customFormat="1" x14ac:dyDescent="0.25"/>
    <row r="1066" s="488" customFormat="1" x14ac:dyDescent="0.25"/>
    <row r="1067" s="488" customFormat="1" x14ac:dyDescent="0.25"/>
    <row r="1068" s="488" customFormat="1" x14ac:dyDescent="0.25"/>
    <row r="1069" s="488" customFormat="1" x14ac:dyDescent="0.25"/>
    <row r="1070" s="488" customFormat="1" x14ac:dyDescent="0.25"/>
    <row r="1071" s="488" customFormat="1" x14ac:dyDescent="0.25"/>
    <row r="1072" s="488" customFormat="1" x14ac:dyDescent="0.25"/>
    <row r="1073" s="488" customFormat="1" x14ac:dyDescent="0.25"/>
    <row r="1074" s="488" customFormat="1" x14ac:dyDescent="0.25"/>
    <row r="1075" s="488" customFormat="1" x14ac:dyDescent="0.25"/>
    <row r="1076" s="488" customFormat="1" x14ac:dyDescent="0.25"/>
    <row r="1077" s="488" customFormat="1" x14ac:dyDescent="0.25"/>
    <row r="1078" s="488" customFormat="1" x14ac:dyDescent="0.25"/>
    <row r="1079" s="488" customFormat="1" x14ac:dyDescent="0.25"/>
    <row r="1080" s="488" customFormat="1" x14ac:dyDescent="0.25"/>
    <row r="1081" s="488" customFormat="1" x14ac:dyDescent="0.25"/>
    <row r="1082" s="488" customFormat="1" x14ac:dyDescent="0.25"/>
    <row r="1083" s="488" customFormat="1" x14ac:dyDescent="0.25"/>
    <row r="1084" s="488" customFormat="1" x14ac:dyDescent="0.25"/>
    <row r="1085" s="488" customFormat="1" x14ac:dyDescent="0.25"/>
    <row r="1086" s="488" customFormat="1" x14ac:dyDescent="0.25"/>
    <row r="1087" s="488" customFormat="1" x14ac:dyDescent="0.25"/>
    <row r="1088" s="488" customFormat="1" x14ac:dyDescent="0.25"/>
    <row r="1089" s="488" customFormat="1" x14ac:dyDescent="0.25"/>
    <row r="1090" s="488" customFormat="1" x14ac:dyDescent="0.25"/>
    <row r="1091" s="488" customFormat="1" x14ac:dyDescent="0.25"/>
    <row r="1092" s="488" customFormat="1" x14ac:dyDescent="0.25"/>
    <row r="1093" s="488" customFormat="1" x14ac:dyDescent="0.25"/>
    <row r="1094" s="488" customFormat="1" x14ac:dyDescent="0.25"/>
    <row r="1095" s="488" customFormat="1" x14ac:dyDescent="0.25"/>
    <row r="1096" s="488" customFormat="1" x14ac:dyDescent="0.25"/>
    <row r="1097" s="488" customFormat="1" x14ac:dyDescent="0.25"/>
    <row r="1098" s="488" customFormat="1" x14ac:dyDescent="0.25"/>
    <row r="1099" s="488" customFormat="1" x14ac:dyDescent="0.25"/>
    <row r="1100" s="488" customFormat="1" x14ac:dyDescent="0.25"/>
    <row r="1101" s="488" customFormat="1" x14ac:dyDescent="0.25"/>
    <row r="1102" s="488" customFormat="1" x14ac:dyDescent="0.25"/>
    <row r="1103" s="488" customFormat="1" x14ac:dyDescent="0.25"/>
    <row r="1104" s="488" customFormat="1" x14ac:dyDescent="0.25"/>
    <row r="1105" s="488" customFormat="1" x14ac:dyDescent="0.25"/>
    <row r="1106" s="488" customFormat="1" x14ac:dyDescent="0.25"/>
    <row r="1107" s="488" customFormat="1" x14ac:dyDescent="0.25"/>
    <row r="1108" s="488" customFormat="1" x14ac:dyDescent="0.25"/>
    <row r="1109" s="488" customFormat="1" x14ac:dyDescent="0.25"/>
    <row r="1110" s="488" customFormat="1" x14ac:dyDescent="0.25"/>
    <row r="1111" s="488" customFormat="1" x14ac:dyDescent="0.25"/>
    <row r="1112" s="488" customFormat="1" x14ac:dyDescent="0.25"/>
    <row r="1113" s="488" customFormat="1" x14ac:dyDescent="0.25"/>
    <row r="1114" s="488" customFormat="1" x14ac:dyDescent="0.25"/>
    <row r="1115" s="488" customFormat="1" x14ac:dyDescent="0.25"/>
    <row r="1116" s="488" customFormat="1" x14ac:dyDescent="0.25"/>
    <row r="1117" s="488" customFormat="1" x14ac:dyDescent="0.25"/>
    <row r="1118" s="488" customFormat="1" x14ac:dyDescent="0.25"/>
    <row r="1119" s="488" customFormat="1" x14ac:dyDescent="0.25"/>
    <row r="1120" s="488" customFormat="1" x14ac:dyDescent="0.25"/>
    <row r="1121" s="488" customFormat="1" x14ac:dyDescent="0.25"/>
    <row r="1122" s="488" customFormat="1" x14ac:dyDescent="0.25"/>
    <row r="1123" s="488" customFormat="1" x14ac:dyDescent="0.25"/>
    <row r="1124" s="488" customFormat="1" x14ac:dyDescent="0.25"/>
    <row r="1125" s="488" customFormat="1" x14ac:dyDescent="0.25"/>
    <row r="1126" s="488" customFormat="1" x14ac:dyDescent="0.25"/>
    <row r="1127" s="488" customFormat="1" x14ac:dyDescent="0.25"/>
    <row r="1128" s="488" customFormat="1" x14ac:dyDescent="0.25"/>
    <row r="1129" s="488" customFormat="1" x14ac:dyDescent="0.25"/>
    <row r="1130" s="488" customFormat="1" x14ac:dyDescent="0.25"/>
    <row r="1131" s="488" customFormat="1" x14ac:dyDescent="0.25"/>
    <row r="1132" s="488" customFormat="1" x14ac:dyDescent="0.25"/>
    <row r="1133" s="488" customFormat="1" x14ac:dyDescent="0.25"/>
    <row r="1134" s="488" customFormat="1" x14ac:dyDescent="0.25"/>
    <row r="1135" s="488" customFormat="1" x14ac:dyDescent="0.25"/>
    <row r="1136" s="488" customFormat="1" x14ac:dyDescent="0.25"/>
    <row r="1137" s="488" customFormat="1" x14ac:dyDescent="0.25"/>
    <row r="1138" s="488" customFormat="1" x14ac:dyDescent="0.25"/>
    <row r="1139" s="488" customFormat="1" x14ac:dyDescent="0.25"/>
    <row r="1140" s="488" customFormat="1" x14ac:dyDescent="0.25"/>
    <row r="1141" s="488" customFormat="1" x14ac:dyDescent="0.25"/>
    <row r="1142" s="488" customFormat="1" x14ac:dyDescent="0.25"/>
    <row r="1143" s="488" customFormat="1" x14ac:dyDescent="0.25"/>
    <row r="1144" s="488" customFormat="1" x14ac:dyDescent="0.25"/>
    <row r="1145" s="488" customFormat="1" x14ac:dyDescent="0.25"/>
    <row r="1146" s="488" customFormat="1" x14ac:dyDescent="0.25"/>
    <row r="1147" s="488" customFormat="1" x14ac:dyDescent="0.25"/>
    <row r="1148" s="488" customFormat="1" x14ac:dyDescent="0.25"/>
    <row r="1149" s="488" customFormat="1" x14ac:dyDescent="0.25"/>
    <row r="1150" s="488" customFormat="1" x14ac:dyDescent="0.25"/>
    <row r="1151" s="488" customFormat="1" x14ac:dyDescent="0.25"/>
    <row r="1152" s="488" customFormat="1" x14ac:dyDescent="0.25"/>
    <row r="1153" s="488" customFormat="1" x14ac:dyDescent="0.25"/>
    <row r="1154" s="488" customFormat="1" x14ac:dyDescent="0.25"/>
    <row r="1155" s="488" customFormat="1" x14ac:dyDescent="0.25"/>
    <row r="1156" s="488" customFormat="1" x14ac:dyDescent="0.25"/>
    <row r="1157" s="488" customFormat="1" x14ac:dyDescent="0.25"/>
    <row r="1158" s="488" customFormat="1" x14ac:dyDescent="0.25"/>
    <row r="1159" s="488" customFormat="1" x14ac:dyDescent="0.25"/>
    <row r="1160" s="488" customFormat="1" x14ac:dyDescent="0.25"/>
    <row r="1161" s="488" customFormat="1" x14ac:dyDescent="0.25"/>
    <row r="1162" s="488" customFormat="1" x14ac:dyDescent="0.25"/>
    <row r="1163" s="488" customFormat="1" x14ac:dyDescent="0.25"/>
    <row r="1164" s="488" customFormat="1" x14ac:dyDescent="0.25"/>
    <row r="1165" s="488" customFormat="1" x14ac:dyDescent="0.25"/>
    <row r="1166" s="488" customFormat="1" x14ac:dyDescent="0.25"/>
    <row r="1167" s="488" customFormat="1" x14ac:dyDescent="0.25"/>
    <row r="1168" s="488" customFormat="1" x14ac:dyDescent="0.25"/>
    <row r="1169" s="488" customFormat="1" x14ac:dyDescent="0.25"/>
    <row r="1170" s="488" customFormat="1" x14ac:dyDescent="0.25"/>
    <row r="1171" s="488" customFormat="1" x14ac:dyDescent="0.25"/>
    <row r="1172" s="488" customFormat="1" x14ac:dyDescent="0.25"/>
    <row r="1173" s="488" customFormat="1" x14ac:dyDescent="0.25"/>
    <row r="1174" s="488" customFormat="1" x14ac:dyDescent="0.25"/>
    <row r="1175" s="488" customFormat="1" x14ac:dyDescent="0.25"/>
    <row r="1176" s="488" customFormat="1" x14ac:dyDescent="0.25"/>
    <row r="1177" s="488" customFormat="1" x14ac:dyDescent="0.25"/>
    <row r="1178" s="488" customFormat="1" x14ac:dyDescent="0.25"/>
    <row r="1179" s="488" customFormat="1" x14ac:dyDescent="0.25"/>
    <row r="1180" s="488" customFormat="1" x14ac:dyDescent="0.25"/>
    <row r="1181" s="488" customFormat="1" x14ac:dyDescent="0.25"/>
    <row r="1182" s="488" customFormat="1" x14ac:dyDescent="0.25"/>
    <row r="1183" s="488" customFormat="1" x14ac:dyDescent="0.25"/>
    <row r="1184" s="488" customFormat="1" x14ac:dyDescent="0.25"/>
    <row r="1185" s="488" customFormat="1" x14ac:dyDescent="0.25"/>
    <row r="1186" s="488" customFormat="1" x14ac:dyDescent="0.25"/>
    <row r="1187" s="488" customFormat="1" x14ac:dyDescent="0.25"/>
    <row r="1188" s="488" customFormat="1" x14ac:dyDescent="0.25"/>
    <row r="1189" s="488" customFormat="1" x14ac:dyDescent="0.25"/>
    <row r="1190" s="488" customFormat="1" x14ac:dyDescent="0.25"/>
    <row r="1191" s="488" customFormat="1" x14ac:dyDescent="0.25"/>
    <row r="1192" s="488" customFormat="1" x14ac:dyDescent="0.25"/>
    <row r="1193" s="488" customFormat="1" x14ac:dyDescent="0.25"/>
    <row r="1194" s="488" customFormat="1" x14ac:dyDescent="0.25"/>
    <row r="1195" s="488" customFormat="1" x14ac:dyDescent="0.25"/>
    <row r="1196" s="488" customFormat="1" x14ac:dyDescent="0.25"/>
    <row r="1197" s="488" customFormat="1" x14ac:dyDescent="0.25"/>
    <row r="1198" s="488" customFormat="1" x14ac:dyDescent="0.25"/>
    <row r="1199" s="488" customFormat="1" x14ac:dyDescent="0.25"/>
    <row r="1200" s="488" customFormat="1" x14ac:dyDescent="0.25"/>
    <row r="1201" s="488" customFormat="1" x14ac:dyDescent="0.25"/>
    <row r="1202" s="488" customFormat="1" x14ac:dyDescent="0.25"/>
    <row r="1203" s="488" customFormat="1" x14ac:dyDescent="0.25"/>
    <row r="1204" s="488" customFormat="1" x14ac:dyDescent="0.25"/>
    <row r="1205" s="488" customFormat="1" x14ac:dyDescent="0.25"/>
    <row r="1206" s="488" customFormat="1" x14ac:dyDescent="0.25"/>
    <row r="1207" s="488" customFormat="1" x14ac:dyDescent="0.25"/>
    <row r="1208" s="488" customFormat="1" x14ac:dyDescent="0.25"/>
    <row r="1209" s="488" customFormat="1" x14ac:dyDescent="0.25"/>
    <row r="1210" s="488" customFormat="1" x14ac:dyDescent="0.25"/>
    <row r="1211" s="488" customFormat="1" x14ac:dyDescent="0.25"/>
    <row r="1212" s="488" customFormat="1" x14ac:dyDescent="0.25"/>
    <row r="1213" s="488" customFormat="1" x14ac:dyDescent="0.25"/>
    <row r="1214" s="488" customFormat="1" x14ac:dyDescent="0.25"/>
    <row r="1215" s="488" customFormat="1" x14ac:dyDescent="0.25"/>
    <row r="1216" s="488" customFormat="1" x14ac:dyDescent="0.25"/>
    <row r="1217" s="488" customFormat="1" x14ac:dyDescent="0.25"/>
    <row r="1218" s="488" customFormat="1" x14ac:dyDescent="0.25"/>
    <row r="1219" s="488" customFormat="1" x14ac:dyDescent="0.25"/>
    <row r="1220" s="488" customFormat="1" x14ac:dyDescent="0.25"/>
    <row r="1221" s="488" customFormat="1" x14ac:dyDescent="0.25"/>
    <row r="1222" s="488" customFormat="1" x14ac:dyDescent="0.25"/>
    <row r="1223" s="488" customFormat="1" x14ac:dyDescent="0.25"/>
    <row r="1224" s="488" customFormat="1" x14ac:dyDescent="0.25"/>
    <row r="1225" s="488" customFormat="1" x14ac:dyDescent="0.25"/>
    <row r="1226" s="488" customFormat="1" x14ac:dyDescent="0.25"/>
    <row r="1227" s="488" customFormat="1" x14ac:dyDescent="0.25"/>
    <row r="1228" s="488" customFormat="1" x14ac:dyDescent="0.25"/>
    <row r="1229" s="488" customFormat="1" x14ac:dyDescent="0.25"/>
    <row r="1230" s="488" customFormat="1" x14ac:dyDescent="0.25"/>
    <row r="1231" s="488" customFormat="1" x14ac:dyDescent="0.25"/>
    <row r="1232" s="488" customFormat="1" x14ac:dyDescent="0.25"/>
    <row r="1233" s="488" customFormat="1" x14ac:dyDescent="0.25"/>
    <row r="1234" s="488" customFormat="1" x14ac:dyDescent="0.25"/>
    <row r="1235" s="488" customFormat="1" x14ac:dyDescent="0.25"/>
    <row r="1236" s="488" customFormat="1" x14ac:dyDescent="0.25"/>
    <row r="1237" s="488" customFormat="1" x14ac:dyDescent="0.25"/>
    <row r="1238" s="488" customFormat="1" x14ac:dyDescent="0.25"/>
    <row r="1239" s="488" customFormat="1" x14ac:dyDescent="0.25"/>
    <row r="1240" s="488" customFormat="1" x14ac:dyDescent="0.25"/>
    <row r="1241" s="488" customFormat="1" x14ac:dyDescent="0.25"/>
    <row r="1242" s="488" customFormat="1" x14ac:dyDescent="0.25"/>
    <row r="1243" s="488" customFormat="1" x14ac:dyDescent="0.25"/>
    <row r="1244" s="488" customFormat="1" x14ac:dyDescent="0.25"/>
    <row r="1245" s="488" customFormat="1" x14ac:dyDescent="0.25"/>
    <row r="1246" s="488" customFormat="1" x14ac:dyDescent="0.25"/>
    <row r="1247" s="488" customFormat="1" x14ac:dyDescent="0.25"/>
    <row r="1248" s="488" customFormat="1" x14ac:dyDescent="0.25"/>
    <row r="1249" s="488" customFormat="1" x14ac:dyDescent="0.25"/>
    <row r="1250" s="488" customFormat="1" x14ac:dyDescent="0.25"/>
    <row r="1251" s="488" customFormat="1" x14ac:dyDescent="0.25"/>
    <row r="1252" s="488" customFormat="1" x14ac:dyDescent="0.25"/>
    <row r="1253" s="488" customFormat="1" x14ac:dyDescent="0.25"/>
    <row r="1254" s="488" customFormat="1" x14ac:dyDescent="0.25"/>
    <row r="1255" s="488" customFormat="1" x14ac:dyDescent="0.25"/>
    <row r="1256" s="488" customFormat="1" x14ac:dyDescent="0.25"/>
    <row r="1257" s="488" customFormat="1" x14ac:dyDescent="0.25"/>
    <row r="1258" s="488" customFormat="1" x14ac:dyDescent="0.25"/>
    <row r="1259" s="488" customFormat="1" x14ac:dyDescent="0.25"/>
    <row r="1260" s="488" customFormat="1" x14ac:dyDescent="0.25"/>
    <row r="1261" s="488" customFormat="1" x14ac:dyDescent="0.25"/>
    <row r="1262" s="488" customFormat="1" x14ac:dyDescent="0.25"/>
    <row r="1263" s="488" customFormat="1" x14ac:dyDescent="0.25"/>
    <row r="1264" s="488" customFormat="1" x14ac:dyDescent="0.25"/>
    <row r="1265" s="488" customFormat="1" x14ac:dyDescent="0.25"/>
    <row r="1266" s="488" customFormat="1" x14ac:dyDescent="0.25"/>
    <row r="1267" s="488" customFormat="1" x14ac:dyDescent="0.25"/>
    <row r="1268" s="488" customFormat="1" x14ac:dyDescent="0.25"/>
    <row r="1269" s="488" customFormat="1" x14ac:dyDescent="0.25"/>
    <row r="1270" s="488" customFormat="1" x14ac:dyDescent="0.25"/>
    <row r="1271" s="488" customFormat="1" x14ac:dyDescent="0.25"/>
    <row r="1272" s="488" customFormat="1" x14ac:dyDescent="0.25"/>
    <row r="1273" s="488" customFormat="1" x14ac:dyDescent="0.25"/>
    <row r="1274" s="488" customFormat="1" x14ac:dyDescent="0.25"/>
    <row r="1275" s="488" customFormat="1" x14ac:dyDescent="0.25"/>
    <row r="1276" s="488" customFormat="1" x14ac:dyDescent="0.25"/>
    <row r="1277" s="488" customFormat="1" x14ac:dyDescent="0.25"/>
    <row r="1278" s="488" customFormat="1" x14ac:dyDescent="0.25"/>
    <row r="1279" s="488" customFormat="1" x14ac:dyDescent="0.25"/>
    <row r="1280" s="488" customFormat="1" x14ac:dyDescent="0.25"/>
    <row r="1281" s="488" customFormat="1" x14ac:dyDescent="0.25"/>
    <row r="1282" s="488" customFormat="1" x14ac:dyDescent="0.25"/>
    <row r="1283" s="488" customFormat="1" x14ac:dyDescent="0.25"/>
    <row r="1284" s="488" customFormat="1" x14ac:dyDescent="0.25"/>
    <row r="1285" s="488" customFormat="1" x14ac:dyDescent="0.25"/>
    <row r="1286" s="488" customFormat="1" x14ac:dyDescent="0.25"/>
    <row r="1287" s="488" customFormat="1" x14ac:dyDescent="0.25"/>
    <row r="1288" s="488" customFormat="1" x14ac:dyDescent="0.25"/>
    <row r="1289" s="488" customFormat="1" x14ac:dyDescent="0.25"/>
    <row r="1290" s="488" customFormat="1" x14ac:dyDescent="0.25"/>
    <row r="1291" s="488" customFormat="1" x14ac:dyDescent="0.25"/>
    <row r="1292" s="488" customFormat="1" x14ac:dyDescent="0.25"/>
    <row r="1293" s="488" customFormat="1" x14ac:dyDescent="0.25"/>
    <row r="1294" s="488" customFormat="1" x14ac:dyDescent="0.25"/>
    <row r="1295" s="488" customFormat="1" x14ac:dyDescent="0.25"/>
    <row r="1296" s="488" customFormat="1" x14ac:dyDescent="0.25"/>
    <row r="1297" s="488" customFormat="1" x14ac:dyDescent="0.25"/>
    <row r="1298" s="488" customFormat="1" x14ac:dyDescent="0.25"/>
    <row r="1299" s="488" customFormat="1" x14ac:dyDescent="0.25"/>
    <row r="1300" s="488" customFormat="1" x14ac:dyDescent="0.25"/>
    <row r="1301" s="488" customFormat="1" x14ac:dyDescent="0.25"/>
    <row r="1302" s="488" customFormat="1" x14ac:dyDescent="0.25"/>
    <row r="1303" s="488" customFormat="1" x14ac:dyDescent="0.25"/>
    <row r="1304" s="488" customFormat="1" x14ac:dyDescent="0.25"/>
    <row r="1305" s="488" customFormat="1" x14ac:dyDescent="0.25"/>
    <row r="1306" s="488" customFormat="1" x14ac:dyDescent="0.25"/>
    <row r="1307" s="488" customFormat="1" x14ac:dyDescent="0.25"/>
    <row r="1308" s="488" customFormat="1" x14ac:dyDescent="0.25"/>
    <row r="1309" s="488" customFormat="1" x14ac:dyDescent="0.25"/>
    <row r="1310" s="488" customFormat="1" x14ac:dyDescent="0.25"/>
    <row r="1311" s="488" customFormat="1" x14ac:dyDescent="0.25"/>
    <row r="1312" s="488" customFormat="1" x14ac:dyDescent="0.25"/>
    <row r="1313" s="488" customFormat="1" x14ac:dyDescent="0.25"/>
    <row r="1314" s="488" customFormat="1" x14ac:dyDescent="0.25"/>
    <row r="1315" s="488" customFormat="1" x14ac:dyDescent="0.25"/>
    <row r="1316" s="488" customFormat="1" x14ac:dyDescent="0.25"/>
    <row r="1317" s="488" customFormat="1" x14ac:dyDescent="0.25"/>
    <row r="1318" s="488" customFormat="1" x14ac:dyDescent="0.25"/>
    <row r="1319" s="488" customFormat="1" x14ac:dyDescent="0.25"/>
    <row r="1320" s="488" customFormat="1" x14ac:dyDescent="0.25"/>
    <row r="1321" s="488" customFormat="1" x14ac:dyDescent="0.25"/>
    <row r="1322" s="488" customFormat="1" x14ac:dyDescent="0.25"/>
    <row r="1323" s="488" customFormat="1" x14ac:dyDescent="0.25"/>
    <row r="1324" s="488" customFormat="1" x14ac:dyDescent="0.25"/>
    <row r="1325" s="488" customFormat="1" x14ac:dyDescent="0.25"/>
    <row r="1326" s="488" customFormat="1" x14ac:dyDescent="0.25"/>
    <row r="1327" s="488" customFormat="1" x14ac:dyDescent="0.25"/>
    <row r="1328" s="488" customFormat="1" x14ac:dyDescent="0.25"/>
    <row r="1329" s="488" customFormat="1" x14ac:dyDescent="0.25"/>
    <row r="1330" s="488" customFormat="1" x14ac:dyDescent="0.25"/>
    <row r="1331" s="488" customFormat="1" x14ac:dyDescent="0.25"/>
    <row r="1332" s="488" customFormat="1" x14ac:dyDescent="0.25"/>
    <row r="1333" s="488" customFormat="1" x14ac:dyDescent="0.25"/>
    <row r="1334" s="488" customFormat="1" x14ac:dyDescent="0.25"/>
    <row r="1335" s="488" customFormat="1" x14ac:dyDescent="0.25"/>
    <row r="1336" s="488" customFormat="1" x14ac:dyDescent="0.25"/>
    <row r="1337" s="488" customFormat="1" x14ac:dyDescent="0.25"/>
    <row r="1338" s="488" customFormat="1" x14ac:dyDescent="0.25"/>
    <row r="1339" s="488" customFormat="1" x14ac:dyDescent="0.25"/>
    <row r="1340" s="488" customFormat="1" x14ac:dyDescent="0.25"/>
    <row r="1341" s="488" customFormat="1" x14ac:dyDescent="0.25"/>
  </sheetData>
  <mergeCells count="6">
    <mergeCell ref="A1:I1"/>
    <mergeCell ref="B12:H12"/>
    <mergeCell ref="B18:H18"/>
    <mergeCell ref="B27:H27"/>
    <mergeCell ref="B30:H30"/>
    <mergeCell ref="B21:H21"/>
  </mergeCells>
  <conditionalFormatting sqref="A9">
    <cfRule type="expression" dxfId="51" priority="11">
      <formula>A9&lt;&gt;""</formula>
    </cfRule>
  </conditionalFormatting>
  <conditionalFormatting sqref="B9">
    <cfRule type="expression" dxfId="50" priority="9">
      <formula>AND(A9&lt;&gt;"",B9&lt;&gt;"")</formula>
    </cfRule>
  </conditionalFormatting>
  <conditionalFormatting sqref="B9">
    <cfRule type="expression" dxfId="49" priority="10">
      <formula>AND(B9="",A9&lt;&gt;"")</formula>
    </cfRule>
  </conditionalFormatting>
  <conditionalFormatting sqref="A15">
    <cfRule type="expression" dxfId="48" priority="8">
      <formula>A15&lt;&gt;""</formula>
    </cfRule>
  </conditionalFormatting>
  <conditionalFormatting sqref="B15">
    <cfRule type="expression" dxfId="47" priority="4">
      <formula>AND(A15&lt;&gt;"",B15&lt;&gt;"")</formula>
    </cfRule>
  </conditionalFormatting>
  <conditionalFormatting sqref="B15">
    <cfRule type="expression" dxfId="46" priority="5">
      <formula>AND(B15="",A15&lt;&gt;"")</formula>
    </cfRule>
  </conditionalFormatting>
  <conditionalFormatting sqref="A24">
    <cfRule type="expression" dxfId="45" priority="3">
      <formula>A24&lt;&gt;""</formula>
    </cfRule>
  </conditionalFormatting>
  <conditionalFormatting sqref="B24">
    <cfRule type="expression" dxfId="44" priority="1">
      <formula>AND(A24&lt;&gt;"",B24&lt;&gt;"")</formula>
    </cfRule>
  </conditionalFormatting>
  <conditionalFormatting sqref="B24">
    <cfRule type="expression" dxfId="43" priority="2">
      <formula>AND(B24="",A24&lt;&gt;"")</formula>
    </cfRule>
  </conditionalFormatting>
  <dataValidations count="1">
    <dataValidation type="list" allowBlank="1" showInputMessage="1" showErrorMessage="1" sqref="B15 B24" xr:uid="{D9B15012-8ABC-4B3E-860C-A6025B6910BF}">
      <formula1>"Y,N"</formula1>
    </dataValidation>
  </dataValidations>
  <hyperlinks>
    <hyperlink ref="B3" r:id="rId1" xr:uid="{11646971-6C03-493C-8A3C-9C15EABA8488}"/>
    <hyperlink ref="B4" r:id="rId2" xr:uid="{2559BC9C-8EB3-4BA3-BE1C-D38399370CB3}"/>
  </hyperlinks>
  <pageMargins left="0.7" right="0.7" top="0.75" bottom="0.75" header="0.3" footer="0.3"/>
  <pageSetup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B607CCBA-1B98-470B-AF5B-407266FDC1D1}">
          <x14:formula1>
            <xm:f>admin!$AB$4:$AB$6</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theme="1" tint="0.34998626667073579"/>
    <outlinePr summaryBelow="0"/>
    <pageSetUpPr fitToPage="1"/>
  </sheetPr>
  <dimension ref="A1:W84"/>
  <sheetViews>
    <sheetView showGridLines="0" tabSelected="1" zoomScaleNormal="100" zoomScaleSheetLayoutView="90" zoomScalePageLayoutView="60" workbookViewId="0">
      <selection activeCell="D4" sqref="D4"/>
    </sheetView>
  </sheetViews>
  <sheetFormatPr defaultColWidth="9.109375" defaultRowHeight="0" customHeight="1" zeroHeight="1" x14ac:dyDescent="0.25"/>
  <cols>
    <col min="1" max="1" width="2.6640625" style="627" customWidth="1"/>
    <col min="2" max="2" width="2.6640625" style="111" customWidth="1"/>
    <col min="3" max="3" width="33.5546875" style="111" bestFit="1" customWidth="1"/>
    <col min="4" max="4" width="33.5546875" style="111" customWidth="1"/>
    <col min="5" max="6" width="2.6640625" style="111" customWidth="1"/>
    <col min="7" max="7" width="4.6640625" style="111" customWidth="1"/>
    <col min="8" max="9" width="3.6640625" style="111" customWidth="1"/>
    <col min="10" max="10" width="33.5546875" style="111" customWidth="1"/>
    <col min="11" max="11" width="2.6640625" style="111" customWidth="1"/>
    <col min="12" max="12" width="3.6640625" style="361" customWidth="1"/>
    <col min="13" max="13" width="3.6640625" style="111" customWidth="1"/>
    <col min="14" max="14" width="33.5546875" style="111" customWidth="1"/>
    <col min="15" max="15" width="4.6640625" style="111" customWidth="1"/>
    <col min="16" max="16" width="2.6640625" style="111" customWidth="1"/>
    <col min="17" max="17" width="57.109375" style="628" hidden="1" customWidth="1"/>
    <col min="18" max="18" width="4.6640625" style="627" customWidth="1"/>
    <col min="19" max="23" width="9.109375" style="111" customWidth="1"/>
    <col min="24" max="16384" width="9.109375" style="111"/>
  </cols>
  <sheetData>
    <row r="1" spans="2:23" ht="12" customHeight="1" thickBot="1" x14ac:dyDescent="0.3">
      <c r="W1" s="627" t="s">
        <v>2</v>
      </c>
    </row>
    <row r="2" spans="2:23" ht="17.25" customHeight="1" thickBot="1" x14ac:dyDescent="0.3">
      <c r="B2" s="925" t="s">
        <v>158</v>
      </c>
      <c r="C2" s="926"/>
      <c r="D2" s="926"/>
      <c r="E2" s="927"/>
      <c r="F2" s="627"/>
      <c r="G2" s="928" t="s">
        <v>159</v>
      </c>
      <c r="H2" s="929"/>
      <c r="I2" s="929"/>
      <c r="J2" s="929"/>
      <c r="K2" s="929"/>
      <c r="L2" s="929"/>
      <c r="M2" s="929"/>
      <c r="N2" s="929"/>
      <c r="O2" s="930"/>
      <c r="P2" s="629"/>
      <c r="Q2" s="901" t="s">
        <v>160</v>
      </c>
      <c r="R2" s="753"/>
      <c r="S2" s="753"/>
      <c r="T2" s="753"/>
      <c r="U2" s="753"/>
      <c r="V2" s="753"/>
    </row>
    <row r="3" spans="2:23" ht="15" customHeight="1" thickBot="1" x14ac:dyDescent="0.3">
      <c r="B3" s="770"/>
      <c r="C3" s="771"/>
      <c r="D3" s="771"/>
      <c r="E3" s="772"/>
      <c r="F3" s="627">
        <v>1</v>
      </c>
      <c r="G3" s="634"/>
      <c r="H3" s="635"/>
      <c r="I3" s="635"/>
      <c r="J3" s="635"/>
      <c r="K3" s="635"/>
      <c r="L3" s="636"/>
      <c r="M3" s="635"/>
      <c r="N3" s="635"/>
      <c r="O3" s="637"/>
      <c r="P3" s="630"/>
      <c r="Q3" s="902"/>
      <c r="R3" s="753"/>
      <c r="S3" s="753"/>
      <c r="T3" s="753"/>
      <c r="U3" s="753"/>
      <c r="V3" s="753"/>
    </row>
    <row r="4" spans="2:23" ht="17.25" customHeight="1" thickBot="1" x14ac:dyDescent="0.45">
      <c r="B4" s="638"/>
      <c r="C4" s="639" t="s">
        <v>161</v>
      </c>
      <c r="D4" s="701"/>
      <c r="E4" s="640"/>
      <c r="F4" s="641">
        <v>2</v>
      </c>
      <c r="G4" s="193"/>
      <c r="J4" s="910" t="s">
        <v>162</v>
      </c>
      <c r="K4" s="911"/>
      <c r="L4" s="909"/>
      <c r="M4" s="909"/>
      <c r="N4" s="909"/>
      <c r="O4" s="192"/>
      <c r="P4" s="642"/>
      <c r="Q4" s="902"/>
      <c r="R4" s="753"/>
      <c r="S4" s="753"/>
      <c r="T4" s="753"/>
      <c r="U4" s="753"/>
      <c r="V4" s="753"/>
    </row>
    <row r="5" spans="2:23" ht="17.25" customHeight="1" thickBot="1" x14ac:dyDescent="0.45">
      <c r="B5" s="638"/>
      <c r="C5" s="639" t="s">
        <v>163</v>
      </c>
      <c r="D5" s="701"/>
      <c r="E5" s="640"/>
      <c r="F5" s="641">
        <v>3</v>
      </c>
      <c r="G5" s="193"/>
      <c r="J5" s="910" t="s">
        <v>164</v>
      </c>
      <c r="K5" s="911"/>
      <c r="L5" s="909"/>
      <c r="M5" s="909"/>
      <c r="N5" s="909"/>
      <c r="O5" s="192"/>
      <c r="P5" s="642"/>
      <c r="Q5" s="902"/>
      <c r="R5" s="753"/>
      <c r="S5" s="753"/>
      <c r="T5" s="753"/>
      <c r="U5" s="753"/>
      <c r="V5" s="753"/>
    </row>
    <row r="6" spans="2:23" ht="17.25" customHeight="1" thickBot="1" x14ac:dyDescent="0.45">
      <c r="B6" s="638"/>
      <c r="C6" s="639" t="s">
        <v>165</v>
      </c>
      <c r="D6" s="701"/>
      <c r="E6" s="640"/>
      <c r="F6" s="641">
        <v>5</v>
      </c>
      <c r="G6" s="193"/>
      <c r="J6" s="910" t="s">
        <v>166</v>
      </c>
      <c r="K6" s="911"/>
      <c r="L6" s="909"/>
      <c r="M6" s="909"/>
      <c r="N6" s="909"/>
      <c r="O6" s="192"/>
      <c r="Q6" s="902"/>
      <c r="R6" s="753"/>
      <c r="S6" s="753"/>
      <c r="T6" s="753"/>
      <c r="U6" s="753"/>
      <c r="V6" s="753"/>
    </row>
    <row r="7" spans="2:23" ht="17.25" customHeight="1" thickBot="1" x14ac:dyDescent="0.45">
      <c r="B7" s="638"/>
      <c r="C7" s="639" t="s">
        <v>167</v>
      </c>
      <c r="D7" s="701"/>
      <c r="E7" s="640"/>
      <c r="F7" s="641"/>
      <c r="G7" s="193"/>
      <c r="J7" s="906" t="s">
        <v>168</v>
      </c>
      <c r="K7" s="907"/>
      <c r="L7" s="908"/>
      <c r="M7" s="908"/>
      <c r="N7" s="908"/>
      <c r="O7" s="192"/>
      <c r="Q7" s="903"/>
    </row>
    <row r="8" spans="2:23" ht="17.25" customHeight="1" thickBot="1" x14ac:dyDescent="0.45">
      <c r="B8" s="638"/>
      <c r="C8" s="639" t="s">
        <v>169</v>
      </c>
      <c r="D8" s="702"/>
      <c r="E8" s="640"/>
      <c r="F8" s="641">
        <v>4</v>
      </c>
      <c r="G8" s="193"/>
      <c r="H8" s="905" t="str">
        <f>"SUGGESTED LEVEL: " &amp; IF($L$7="Y",5,_xlfn.IFNA(VLOOKUP(CONCATENATE($L$4,$L$5),ppapLevels[],4,FALSE),""))</f>
        <v xml:space="preserve">SUGGESTED LEVEL: </v>
      </c>
      <c r="I8" s="905"/>
      <c r="J8" s="905"/>
      <c r="K8" s="905"/>
      <c r="L8" s="905"/>
      <c r="M8" s="905"/>
      <c r="N8" s="905"/>
      <c r="O8" s="192"/>
      <c r="Q8" s="903"/>
    </row>
    <row r="9" spans="2:23" ht="17.25" customHeight="1" thickBot="1" x14ac:dyDescent="0.45">
      <c r="B9" s="638"/>
      <c r="C9" s="639" t="s">
        <v>170</v>
      </c>
      <c r="D9" s="701"/>
      <c r="E9" s="640"/>
      <c r="F9" s="641"/>
      <c r="G9" s="193"/>
      <c r="H9" s="904" t="str">
        <f>_xlfn.IFNA(VLOOKUP(CONCATENATE($L$4,$L$5),ppapLevels[],5,FALSE),"")</f>
        <v/>
      </c>
      <c r="I9" s="904"/>
      <c r="J9" s="904"/>
      <c r="K9" s="904"/>
      <c r="L9" s="904"/>
      <c r="M9" s="904"/>
      <c r="N9" s="904"/>
      <c r="O9" s="192"/>
      <c r="Q9" s="903"/>
    </row>
    <row r="10" spans="2:23" ht="17.25" customHeight="1" thickBot="1" x14ac:dyDescent="0.45">
      <c r="B10" s="638"/>
      <c r="C10" s="639" t="s">
        <v>171</v>
      </c>
      <c r="D10" s="701"/>
      <c r="E10" s="640"/>
      <c r="F10" s="641"/>
      <c r="G10" s="193"/>
      <c r="H10" s="904"/>
      <c r="I10" s="904"/>
      <c r="J10" s="904"/>
      <c r="K10" s="904"/>
      <c r="L10" s="904"/>
      <c r="M10" s="904"/>
      <c r="N10" s="904"/>
      <c r="O10" s="192"/>
      <c r="Q10" s="903"/>
    </row>
    <row r="11" spans="2:23" ht="17.25" customHeight="1" thickBot="1" x14ac:dyDescent="0.45">
      <c r="B11" s="638"/>
      <c r="C11" s="639" t="s">
        <v>172</v>
      </c>
      <c r="D11" s="701"/>
      <c r="E11" s="640"/>
      <c r="F11" s="641"/>
      <c r="G11" s="643"/>
      <c r="H11" s="919" t="s">
        <v>173</v>
      </c>
      <c r="I11" s="919"/>
      <c r="J11" s="919"/>
      <c r="K11" s="920"/>
      <c r="L11" s="916"/>
      <c r="M11" s="916"/>
      <c r="N11" s="916"/>
      <c r="O11" s="644"/>
      <c r="Q11" s="903"/>
    </row>
    <row r="12" spans="2:23" ht="17.25" customHeight="1" thickBot="1" x14ac:dyDescent="0.45">
      <c r="B12" s="638"/>
      <c r="C12" s="639" t="s">
        <v>174</v>
      </c>
      <c r="D12" s="701"/>
      <c r="E12" s="640"/>
      <c r="F12" s="641"/>
      <c r="G12" s="645"/>
      <c r="H12" s="921"/>
      <c r="I12" s="921"/>
      <c r="J12" s="921"/>
      <c r="K12" s="922"/>
      <c r="L12" s="917"/>
      <c r="M12" s="917"/>
      <c r="N12" s="917"/>
      <c r="O12" s="192"/>
      <c r="Q12" s="903"/>
    </row>
    <row r="13" spans="2:23" ht="17.25" customHeight="1" thickBot="1" x14ac:dyDescent="0.45">
      <c r="B13" s="646"/>
      <c r="E13" s="647"/>
      <c r="F13" s="641">
        <v>5</v>
      </c>
      <c r="G13" s="648"/>
      <c r="H13" s="923"/>
      <c r="I13" s="923"/>
      <c r="J13" s="923"/>
      <c r="K13" s="924"/>
      <c r="L13" s="918"/>
      <c r="M13" s="918"/>
      <c r="N13" s="918"/>
      <c r="O13" s="649"/>
      <c r="Q13" s="903"/>
    </row>
    <row r="14" spans="2:23" ht="17.25" customHeight="1" thickBot="1" x14ac:dyDescent="0.4">
      <c r="B14" s="193"/>
      <c r="C14" s="639" t="s">
        <v>175</v>
      </c>
      <c r="D14" s="706"/>
      <c r="E14" s="192"/>
      <c r="F14" s="641" t="s">
        <v>2</v>
      </c>
      <c r="G14" s="653" t="str">
        <f>"PPAP Deliverables for Level " &amp; L11</f>
        <v xml:space="preserve">PPAP Deliverables for Level </v>
      </c>
      <c r="H14" s="654"/>
      <c r="I14" s="654"/>
      <c r="J14" s="654"/>
      <c r="K14" s="654"/>
      <c r="L14" s="654"/>
      <c r="M14" s="654"/>
      <c r="N14" s="654"/>
      <c r="O14" s="655"/>
      <c r="Q14" s="656" t="s">
        <v>176</v>
      </c>
    </row>
    <row r="15" spans="2:23" ht="17.25" customHeight="1" thickBot="1" x14ac:dyDescent="0.4">
      <c r="B15" s="193"/>
      <c r="C15" s="639" t="s">
        <v>177</v>
      </c>
      <c r="D15" s="706"/>
      <c r="E15" s="192"/>
      <c r="F15" s="658"/>
      <c r="G15" s="631"/>
      <c r="H15" s="632"/>
      <c r="I15" s="632"/>
      <c r="J15" s="632"/>
      <c r="K15" s="632"/>
      <c r="L15" s="632"/>
      <c r="M15" s="632"/>
      <c r="N15" s="632"/>
      <c r="O15" s="633"/>
    </row>
    <row r="16" spans="2:23" ht="17.25" customHeight="1" thickBot="1" x14ac:dyDescent="0.4">
      <c r="B16" s="193"/>
      <c r="C16" s="639" t="s">
        <v>178</v>
      </c>
      <c r="D16" s="706"/>
      <c r="E16" s="192"/>
      <c r="F16" s="658"/>
      <c r="G16" s="193"/>
      <c r="H16" s="707"/>
      <c r="I16" s="660" t="s">
        <v>179</v>
      </c>
      <c r="J16" s="661"/>
      <c r="K16" s="662">
        <v>17</v>
      </c>
      <c r="L16" s="707"/>
      <c r="M16" s="663" t="s">
        <v>98</v>
      </c>
      <c r="N16" s="661"/>
      <c r="O16" s="192"/>
      <c r="Q16" s="664"/>
    </row>
    <row r="17" spans="2:17" ht="17.25" customHeight="1" thickBot="1" x14ac:dyDescent="0.5">
      <c r="B17" s="193"/>
      <c r="E17" s="192"/>
      <c r="F17" s="658"/>
      <c r="G17" s="666">
        <v>1</v>
      </c>
      <c r="H17" s="708"/>
      <c r="I17" s="667" t="s">
        <v>16</v>
      </c>
      <c r="J17" s="668"/>
      <c r="K17" s="662">
        <v>18</v>
      </c>
      <c r="L17" s="669"/>
      <c r="M17" s="707"/>
      <c r="N17" s="670" t="s">
        <v>102</v>
      </c>
      <c r="O17" s="671"/>
      <c r="Q17" s="664"/>
    </row>
    <row r="18" spans="2:17" ht="17.25" customHeight="1" thickBot="1" x14ac:dyDescent="0.5">
      <c r="B18" s="650"/>
      <c r="C18" s="651" t="s">
        <v>180</v>
      </c>
      <c r="D18" s="703"/>
      <c r="E18" s="652"/>
      <c r="F18" s="658"/>
      <c r="G18" s="666">
        <v>2</v>
      </c>
      <c r="H18" s="709"/>
      <c r="I18" s="667" t="s">
        <v>11</v>
      </c>
      <c r="J18" s="668"/>
      <c r="K18" s="662">
        <v>19</v>
      </c>
      <c r="L18" s="669"/>
      <c r="M18" s="710"/>
      <c r="N18" s="670" t="s">
        <v>104</v>
      </c>
      <c r="O18" s="671"/>
    </row>
    <row r="19" spans="2:17" ht="17.25" customHeight="1" thickBot="1" x14ac:dyDescent="0.5">
      <c r="B19" s="650"/>
      <c r="C19" s="639" t="s">
        <v>181</v>
      </c>
      <c r="D19" s="704"/>
      <c r="E19" s="657"/>
      <c r="F19" s="658"/>
      <c r="G19" s="666">
        <v>3</v>
      </c>
      <c r="H19" s="709"/>
      <c r="I19" s="667" t="s">
        <v>30</v>
      </c>
      <c r="J19" s="668"/>
      <c r="K19" s="662">
        <v>20</v>
      </c>
      <c r="L19" s="669"/>
      <c r="M19" s="710"/>
      <c r="N19" s="670" t="s">
        <v>105</v>
      </c>
      <c r="O19" s="671"/>
    </row>
    <row r="20" spans="2:17" ht="17.25" customHeight="1" thickBot="1" x14ac:dyDescent="0.5">
      <c r="B20" s="650"/>
      <c r="C20" s="639" t="s">
        <v>182</v>
      </c>
      <c r="D20" s="704"/>
      <c r="E20" s="659"/>
      <c r="F20" s="658"/>
      <c r="G20" s="666">
        <v>4</v>
      </c>
      <c r="H20" s="709"/>
      <c r="I20" s="667" t="s">
        <v>25</v>
      </c>
      <c r="J20" s="668"/>
      <c r="K20" s="662">
        <v>21</v>
      </c>
      <c r="L20" s="707"/>
      <c r="M20" s="675" t="s">
        <v>106</v>
      </c>
      <c r="N20" s="668"/>
      <c r="O20" s="671"/>
    </row>
    <row r="21" spans="2:17" ht="17.25" customHeight="1" thickBot="1" x14ac:dyDescent="0.5">
      <c r="B21" s="650"/>
      <c r="C21" s="639" t="s">
        <v>183</v>
      </c>
      <c r="D21" s="704"/>
      <c r="E21" s="665"/>
      <c r="F21" s="658"/>
      <c r="G21" s="666">
        <v>5</v>
      </c>
      <c r="H21" s="709"/>
      <c r="I21" s="667" t="s">
        <v>33</v>
      </c>
      <c r="J21" s="668"/>
      <c r="K21" s="662">
        <v>22</v>
      </c>
      <c r="L21" s="709"/>
      <c r="M21" s="675" t="s">
        <v>107</v>
      </c>
      <c r="N21" s="754"/>
      <c r="O21" s="671"/>
    </row>
    <row r="22" spans="2:17" ht="17.25" customHeight="1" x14ac:dyDescent="0.45">
      <c r="B22" s="650"/>
      <c r="C22" s="639" t="s">
        <v>184</v>
      </c>
      <c r="D22" s="705"/>
      <c r="E22" s="657"/>
      <c r="F22" s="658"/>
      <c r="G22" s="666">
        <v>6</v>
      </c>
      <c r="H22" s="709"/>
      <c r="I22" s="667" t="s">
        <v>40</v>
      </c>
      <c r="J22" s="668"/>
      <c r="K22" s="662">
        <v>23</v>
      </c>
      <c r="L22" s="709"/>
      <c r="M22" s="667" t="s">
        <v>109</v>
      </c>
      <c r="N22" s="668"/>
      <c r="O22" s="671"/>
    </row>
    <row r="23" spans="2:17" ht="17.25" customHeight="1" thickBot="1" x14ac:dyDescent="0.5">
      <c r="B23" s="672"/>
      <c r="C23" s="639" t="s">
        <v>185</v>
      </c>
      <c r="D23" s="704"/>
      <c r="E23" s="673"/>
      <c r="F23" s="658"/>
      <c r="G23" s="666">
        <v>7</v>
      </c>
      <c r="H23" s="709"/>
      <c r="I23" s="667" t="s">
        <v>47</v>
      </c>
      <c r="J23" s="668"/>
      <c r="K23" s="662">
        <v>24</v>
      </c>
      <c r="L23" s="711"/>
      <c r="M23" s="667" t="s">
        <v>111</v>
      </c>
      <c r="N23" s="668"/>
      <c r="O23" s="671"/>
    </row>
    <row r="24" spans="2:17" ht="17.25" customHeight="1" thickBot="1" x14ac:dyDescent="0.5">
      <c r="B24" s="638"/>
      <c r="C24" s="639" t="s">
        <v>186</v>
      </c>
      <c r="D24" s="704"/>
      <c r="E24" s="674"/>
      <c r="F24" s="676"/>
      <c r="G24" s="666">
        <v>8</v>
      </c>
      <c r="H24" s="709"/>
      <c r="I24" s="667" t="s">
        <v>62</v>
      </c>
      <c r="J24" s="668"/>
      <c r="K24" s="662">
        <v>25</v>
      </c>
      <c r="L24" s="712"/>
      <c r="M24" s="667" t="s">
        <v>114</v>
      </c>
      <c r="N24" s="668"/>
      <c r="O24" s="671"/>
      <c r="Q24" s="681"/>
    </row>
    <row r="25" spans="2:17" ht="17.25" customHeight="1" collapsed="1" thickBot="1" x14ac:dyDescent="0.5">
      <c r="B25" s="193"/>
      <c r="E25" s="676"/>
      <c r="F25" s="658"/>
      <c r="G25" s="666">
        <v>9</v>
      </c>
      <c r="H25" s="709"/>
      <c r="I25" s="667" t="s">
        <v>69</v>
      </c>
      <c r="J25" s="668"/>
      <c r="K25" s="662">
        <v>26</v>
      </c>
      <c r="L25" s="708"/>
      <c r="M25" s="685" t="s">
        <v>117</v>
      </c>
      <c r="N25" s="661"/>
      <c r="O25" s="671"/>
    </row>
    <row r="26" spans="2:17" ht="17.25" customHeight="1" thickBot="1" x14ac:dyDescent="0.5">
      <c r="B26" s="677"/>
      <c r="C26" s="639" t="s">
        <v>187</v>
      </c>
      <c r="D26" s="706"/>
      <c r="E26" s="678"/>
      <c r="F26" s="658"/>
      <c r="G26" s="666">
        <v>10</v>
      </c>
      <c r="H26" s="709"/>
      <c r="I26" s="663" t="s">
        <v>73</v>
      </c>
      <c r="J26" s="661"/>
      <c r="K26" s="662">
        <v>27</v>
      </c>
      <c r="L26" s="686"/>
      <c r="M26" s="707"/>
      <c r="N26" s="670" t="s">
        <v>119</v>
      </c>
      <c r="O26" s="671"/>
    </row>
    <row r="27" spans="2:17" ht="17.25" customHeight="1" thickBot="1" x14ac:dyDescent="0.5">
      <c r="B27" s="679"/>
      <c r="C27" s="639" t="s">
        <v>188</v>
      </c>
      <c r="D27" s="706"/>
      <c r="E27" s="680"/>
      <c r="F27" s="658"/>
      <c r="G27" s="666">
        <v>11</v>
      </c>
      <c r="H27" s="687"/>
      <c r="I27" s="709"/>
      <c r="J27" s="670" t="s">
        <v>78</v>
      </c>
      <c r="K27" s="662">
        <v>28</v>
      </c>
      <c r="L27" s="686"/>
      <c r="M27" s="710"/>
      <c r="N27" s="670" t="s">
        <v>121</v>
      </c>
      <c r="O27" s="671"/>
    </row>
    <row r="28" spans="2:17" ht="17.25" customHeight="1" collapsed="1" thickBot="1" x14ac:dyDescent="0.5">
      <c r="B28" s="193"/>
      <c r="C28" s="639" t="s">
        <v>189</v>
      </c>
      <c r="D28" s="706"/>
      <c r="E28" s="192"/>
      <c r="F28" s="658"/>
      <c r="G28" s="666">
        <v>12</v>
      </c>
      <c r="H28" s="687"/>
      <c r="I28" s="709"/>
      <c r="J28" s="670" t="s">
        <v>80</v>
      </c>
      <c r="K28" s="662">
        <v>29</v>
      </c>
      <c r="L28" s="686"/>
      <c r="M28" s="710"/>
      <c r="N28" s="670" t="s">
        <v>125</v>
      </c>
      <c r="O28" s="671"/>
    </row>
    <row r="29" spans="2:17" ht="17.25" customHeight="1" thickBot="1" x14ac:dyDescent="0.5">
      <c r="B29" s="682"/>
      <c r="C29" s="683"/>
      <c r="D29" s="683"/>
      <c r="E29" s="684"/>
      <c r="F29" s="658"/>
      <c r="G29" s="666">
        <v>13</v>
      </c>
      <c r="H29" s="708"/>
      <c r="I29" s="675" t="s">
        <v>83</v>
      </c>
      <c r="J29" s="668"/>
      <c r="K29" s="662">
        <v>30</v>
      </c>
      <c r="L29" s="686"/>
      <c r="M29" s="710"/>
      <c r="N29" s="670" t="s">
        <v>127</v>
      </c>
      <c r="O29" s="671"/>
    </row>
    <row r="30" spans="2:17" ht="17.25" customHeight="1" thickBot="1" x14ac:dyDescent="0.5">
      <c r="B30" s="931" t="s">
        <v>190</v>
      </c>
      <c r="C30" s="932"/>
      <c r="D30" s="932"/>
      <c r="E30" s="933"/>
      <c r="F30" s="658"/>
      <c r="G30" s="666">
        <v>14</v>
      </c>
      <c r="H30" s="709"/>
      <c r="I30" s="667" t="s">
        <v>87</v>
      </c>
      <c r="J30" s="668"/>
      <c r="K30" s="662">
        <v>31</v>
      </c>
      <c r="L30" s="686"/>
      <c r="M30" s="710"/>
      <c r="N30" s="670" t="s">
        <v>131</v>
      </c>
      <c r="O30" s="671"/>
    </row>
    <row r="31" spans="2:17" ht="17.25" customHeight="1" collapsed="1" thickBot="1" x14ac:dyDescent="0.5">
      <c r="B31" s="934"/>
      <c r="C31" s="935"/>
      <c r="D31" s="935"/>
      <c r="E31" s="936"/>
      <c r="F31" s="658"/>
      <c r="G31" s="666">
        <v>15</v>
      </c>
      <c r="H31" s="709"/>
      <c r="I31" s="667" t="s">
        <v>92</v>
      </c>
      <c r="J31" s="668"/>
      <c r="K31" s="662">
        <v>32</v>
      </c>
      <c r="L31" s="686"/>
      <c r="M31" s="710"/>
      <c r="N31" s="670" t="s">
        <v>133</v>
      </c>
      <c r="O31" s="671"/>
    </row>
    <row r="32" spans="2:17" ht="17.25" customHeight="1" thickBot="1" x14ac:dyDescent="0.5">
      <c r="B32" s="934"/>
      <c r="C32" s="935"/>
      <c r="D32" s="935"/>
      <c r="E32" s="936"/>
      <c r="F32" s="658"/>
      <c r="G32" s="666">
        <v>16</v>
      </c>
      <c r="H32" s="709"/>
      <c r="I32" s="667" t="s">
        <v>95</v>
      </c>
      <c r="J32" s="668"/>
      <c r="K32" s="662"/>
      <c r="L32" s="686"/>
      <c r="M32" s="688"/>
      <c r="N32" s="689"/>
      <c r="O32" s="671"/>
    </row>
    <row r="33" spans="2:16" ht="15" customHeight="1" thickBot="1" x14ac:dyDescent="0.5">
      <c r="B33" s="934"/>
      <c r="C33" s="935"/>
      <c r="D33" s="935"/>
      <c r="E33" s="936"/>
      <c r="F33" s="690"/>
      <c r="G33" s="194"/>
      <c r="H33" s="691"/>
      <c r="I33" s="915"/>
      <c r="J33" s="915"/>
      <c r="K33" s="691"/>
      <c r="L33" s="692"/>
      <c r="M33" s="691"/>
      <c r="N33" s="691"/>
      <c r="O33" s="693"/>
    </row>
    <row r="34" spans="2:16" ht="18" customHeight="1" x14ac:dyDescent="0.4">
      <c r="B34" s="934"/>
      <c r="C34" s="935"/>
      <c r="D34" s="935"/>
      <c r="E34" s="936"/>
      <c r="F34" s="690"/>
      <c r="G34" s="690"/>
      <c r="H34" s="690"/>
      <c r="I34" s="690"/>
      <c r="J34" s="695"/>
      <c r="K34" s="695"/>
      <c r="L34" s="696"/>
      <c r="M34" s="697"/>
      <c r="N34" s="697"/>
    </row>
    <row r="35" spans="2:16" ht="18" customHeight="1" collapsed="1" x14ac:dyDescent="0.45">
      <c r="B35" s="934"/>
      <c r="C35" s="935"/>
      <c r="D35" s="935"/>
      <c r="E35" s="936"/>
      <c r="F35" s="690"/>
      <c r="M35" s="697"/>
      <c r="N35" s="697"/>
      <c r="P35" s="699"/>
    </row>
    <row r="36" spans="2:16" ht="18" customHeight="1" x14ac:dyDescent="0.4">
      <c r="B36" s="934"/>
      <c r="C36" s="935"/>
      <c r="D36" s="935"/>
      <c r="E36" s="936"/>
      <c r="F36" s="690"/>
      <c r="M36" s="697"/>
      <c r="N36" s="697"/>
    </row>
    <row r="37" spans="2:16" ht="18" customHeight="1" thickBot="1" x14ac:dyDescent="0.45">
      <c r="B37" s="912" t="s">
        <v>176</v>
      </c>
      <c r="C37" s="913"/>
      <c r="D37" s="913"/>
      <c r="E37" s="914"/>
      <c r="F37" s="690"/>
      <c r="M37" s="697"/>
      <c r="N37" s="697"/>
    </row>
    <row r="38" spans="2:16" ht="18" customHeight="1" x14ac:dyDescent="0.4">
      <c r="M38" s="697"/>
      <c r="N38" s="697"/>
    </row>
    <row r="39" spans="2:16" ht="17.25" customHeight="1" collapsed="1" x14ac:dyDescent="0.25"/>
    <row r="40" spans="2:16" ht="15" customHeight="1" x14ac:dyDescent="0.25"/>
    <row r="41" spans="2:16" ht="15" customHeight="1" x14ac:dyDescent="0.25"/>
    <row r="42" spans="2:16" ht="15" customHeight="1" collapsed="1" x14ac:dyDescent="0.4">
      <c r="B42" s="694"/>
    </row>
    <row r="43" spans="2:16" ht="15" customHeight="1" x14ac:dyDescent="0.4">
      <c r="B43" s="694"/>
    </row>
    <row r="44" spans="2:16" ht="15" customHeight="1" x14ac:dyDescent="0.4">
      <c r="B44" s="694"/>
      <c r="C44" s="698"/>
      <c r="D44" s="698"/>
    </row>
    <row r="45" spans="2:16" ht="15" customHeight="1" collapsed="1" x14ac:dyDescent="0.4">
      <c r="B45" s="694"/>
    </row>
    <row r="46" spans="2:16" ht="15" customHeight="1" x14ac:dyDescent="0.4">
      <c r="B46" s="694"/>
    </row>
    <row r="47" spans="2:16" ht="15" customHeight="1" x14ac:dyDescent="0.4">
      <c r="B47" s="694"/>
      <c r="C47" s="698"/>
      <c r="D47" s="698"/>
    </row>
    <row r="48" spans="2:16" ht="15" customHeight="1" collapsed="1" x14ac:dyDescent="0.4">
      <c r="B48" s="694"/>
    </row>
    <row r="49" spans="2:4" ht="15" customHeight="1" x14ac:dyDescent="0.4">
      <c r="B49" s="694"/>
    </row>
    <row r="50" spans="2:4" ht="15" customHeight="1" x14ac:dyDescent="0.4">
      <c r="B50" s="694"/>
      <c r="C50" s="698"/>
      <c r="D50" s="698"/>
    </row>
    <row r="51" spans="2:4" ht="15" customHeight="1" collapsed="1" x14ac:dyDescent="0.4">
      <c r="B51" s="694"/>
    </row>
    <row r="52" spans="2:4" ht="15" customHeight="1" x14ac:dyDescent="0.4">
      <c r="B52" s="694"/>
    </row>
    <row r="53" spans="2:4" ht="15" customHeight="1" x14ac:dyDescent="0.4">
      <c r="B53" s="694"/>
      <c r="C53" s="698"/>
      <c r="D53" s="698"/>
    </row>
    <row r="54" spans="2:4" ht="15" customHeight="1" collapsed="1" x14ac:dyDescent="0.4">
      <c r="B54" s="694"/>
    </row>
    <row r="55" spans="2:4" ht="15" customHeight="1" x14ac:dyDescent="0.4">
      <c r="B55" s="694"/>
    </row>
    <row r="56" spans="2:4" ht="15" customHeight="1" x14ac:dyDescent="0.4">
      <c r="B56" s="694"/>
      <c r="C56" s="698"/>
      <c r="D56" s="698"/>
    </row>
    <row r="57" spans="2:4" ht="15" customHeight="1" collapsed="1" x14ac:dyDescent="0.4">
      <c r="B57" s="694"/>
    </row>
    <row r="58" spans="2:4" ht="15" customHeight="1" x14ac:dyDescent="0.4">
      <c r="B58" s="694"/>
    </row>
    <row r="59" spans="2:4" ht="15" customHeight="1" x14ac:dyDescent="0.4">
      <c r="B59" s="694"/>
      <c r="C59" s="698"/>
      <c r="D59" s="698"/>
    </row>
    <row r="60" spans="2:4" ht="15" customHeight="1" collapsed="1" x14ac:dyDescent="0.4">
      <c r="B60" s="694"/>
    </row>
    <row r="61" spans="2:4" ht="15" customHeight="1" x14ac:dyDescent="0.4">
      <c r="B61" s="694"/>
    </row>
    <row r="62" spans="2:4" ht="15" customHeight="1" x14ac:dyDescent="0.4">
      <c r="B62" s="694"/>
      <c r="C62" s="698"/>
      <c r="D62" s="698"/>
    </row>
    <row r="63" spans="2:4" ht="15" customHeight="1" collapsed="1" x14ac:dyDescent="0.4">
      <c r="B63" s="694"/>
    </row>
    <row r="64" spans="2:4" ht="15" customHeight="1" x14ac:dyDescent="0.4">
      <c r="B64" s="694"/>
    </row>
    <row r="65" spans="2:4" ht="15" customHeight="1" x14ac:dyDescent="0.4">
      <c r="B65" s="694"/>
      <c r="C65" s="698"/>
      <c r="D65" s="698"/>
    </row>
    <row r="66" spans="2:4" ht="15" customHeight="1" collapsed="1" x14ac:dyDescent="0.4">
      <c r="B66" s="694"/>
    </row>
    <row r="67" spans="2:4" ht="15" customHeight="1" x14ac:dyDescent="0.4">
      <c r="B67" s="694"/>
    </row>
    <row r="68" spans="2:4" ht="15" customHeight="1" x14ac:dyDescent="0.4">
      <c r="B68" s="694"/>
      <c r="C68" s="698"/>
      <c r="D68" s="698"/>
    </row>
    <row r="69" spans="2:4" ht="15" customHeight="1" collapsed="1" x14ac:dyDescent="0.4">
      <c r="B69" s="694"/>
    </row>
    <row r="70" spans="2:4" ht="15" customHeight="1" x14ac:dyDescent="0.4">
      <c r="B70" s="694"/>
    </row>
    <row r="71" spans="2:4" ht="15" customHeight="1" x14ac:dyDescent="0.4">
      <c r="B71" s="694"/>
      <c r="C71" s="698"/>
      <c r="D71" s="698"/>
    </row>
    <row r="72" spans="2:4" ht="15" customHeight="1" collapsed="1" x14ac:dyDescent="0.4">
      <c r="B72" s="694"/>
    </row>
    <row r="73" spans="2:4" ht="15" customHeight="1" x14ac:dyDescent="0.4">
      <c r="B73" s="694"/>
    </row>
    <row r="74" spans="2:4" ht="15" customHeight="1" x14ac:dyDescent="0.4">
      <c r="B74" s="694"/>
      <c r="C74" s="698"/>
      <c r="D74" s="698"/>
    </row>
    <row r="75" spans="2:4" ht="15" customHeight="1" collapsed="1" x14ac:dyDescent="0.4">
      <c r="B75" s="694"/>
    </row>
    <row r="76" spans="2:4" ht="15" customHeight="1" x14ac:dyDescent="0.4">
      <c r="B76" s="694"/>
    </row>
    <row r="77" spans="2:4" ht="15" customHeight="1" x14ac:dyDescent="0.25">
      <c r="C77" s="698"/>
      <c r="D77" s="698"/>
    </row>
    <row r="78" spans="2:4" ht="15" customHeight="1" collapsed="1" x14ac:dyDescent="0.25"/>
    <row r="79" spans="2:4" ht="15" customHeight="1" x14ac:dyDescent="0.25"/>
    <row r="80" spans="2:4" ht="15" customHeight="1" x14ac:dyDescent="0.25"/>
    <row r="81" ht="15" customHeight="1" collapsed="1" x14ac:dyDescent="0.25"/>
    <row r="82" ht="15" customHeight="1" x14ac:dyDescent="0.25"/>
    <row r="83" ht="15" customHeight="1" x14ac:dyDescent="0.25"/>
    <row r="84" ht="15" customHeight="1" x14ac:dyDescent="0.25"/>
  </sheetData>
  <sheetProtection algorithmName="SHA-512" hashValue="dwDP2x11D71wysnQ8jw0MuvAe3uN9ddOgEMhhq65+tEEbjtR1Mq7GCh1DXW8g5+zMUpJgSqLo1H6WvPi1UcqqA==" saltValue="FGMZ0ga+L+p8pYQ2L9SxQw==" spinCount="100000" sheet="1" objects="1" scenarios="1"/>
  <mergeCells count="18">
    <mergeCell ref="B37:E37"/>
    <mergeCell ref="I33:J33"/>
    <mergeCell ref="L11:N13"/>
    <mergeCell ref="H11:K13"/>
    <mergeCell ref="B2:E2"/>
    <mergeCell ref="G2:O2"/>
    <mergeCell ref="B30:E36"/>
    <mergeCell ref="J4:K4"/>
    <mergeCell ref="Q2:Q13"/>
    <mergeCell ref="H9:N10"/>
    <mergeCell ref="H8:N8"/>
    <mergeCell ref="J7:K7"/>
    <mergeCell ref="L7:N7"/>
    <mergeCell ref="L4:N4"/>
    <mergeCell ref="L5:N5"/>
    <mergeCell ref="L6:N6"/>
    <mergeCell ref="J5:K5"/>
    <mergeCell ref="J6:K6"/>
  </mergeCells>
  <conditionalFormatting sqref="J4:K7 C4:C12 C18:C24 C26:C28">
    <cfRule type="expression" dxfId="288" priority="60">
      <formula>C4&lt;&gt;""</formula>
    </cfRule>
  </conditionalFormatting>
  <conditionalFormatting sqref="N23:N25 N16 J17:J26 J29:J32 N20:N25">
    <cfRule type="expression" dxfId="287" priority="48">
      <formula>H16&lt;&gt;""</formula>
    </cfRule>
  </conditionalFormatting>
  <conditionalFormatting sqref="M16 I17:I26 I29:I32 M20:M25">
    <cfRule type="expression" dxfId="286" priority="44">
      <formula>H16&lt;&gt;""</formula>
    </cfRule>
  </conditionalFormatting>
  <conditionalFormatting sqref="D4:D12 D18:D24 D26:D28">
    <cfRule type="expression" dxfId="285" priority="61">
      <formula>AND(C4&lt;&gt;"",D4&lt;&gt;"")</formula>
    </cfRule>
  </conditionalFormatting>
  <conditionalFormatting sqref="N20:N22">
    <cfRule type="expression" dxfId="284" priority="130">
      <formula>L20&lt;&gt;""</formula>
    </cfRule>
  </conditionalFormatting>
  <conditionalFormatting sqref="M20:M22">
    <cfRule type="expression" dxfId="283" priority="132">
      <formula>L20&lt;&gt;""</formula>
    </cfRule>
  </conditionalFormatting>
  <conditionalFormatting sqref="I16">
    <cfRule type="expression" dxfId="282" priority="42">
      <formula>H16&lt;&gt;""</formula>
    </cfRule>
  </conditionalFormatting>
  <conditionalFormatting sqref="J16">
    <cfRule type="expression" dxfId="281" priority="41">
      <formula>H16&lt;&gt;""</formula>
    </cfRule>
  </conditionalFormatting>
  <conditionalFormatting sqref="L4:L5">
    <cfRule type="expression" dxfId="280" priority="135">
      <formula>AND(J4&lt;&gt;"",L4&lt;&gt;"")</formula>
    </cfRule>
    <cfRule type="expression" dxfId="279" priority="136">
      <formula>AND(L4="",J4&lt;&gt;"")</formula>
    </cfRule>
  </conditionalFormatting>
  <conditionalFormatting sqref="L6">
    <cfRule type="expression" dxfId="278" priority="39">
      <formula>AND(J6&lt;&gt;"",L6&lt;&gt;"")</formula>
    </cfRule>
    <cfRule type="expression" dxfId="277" priority="40">
      <formula>AND(L6="",J6&lt;&gt;"")</formula>
    </cfRule>
  </conditionalFormatting>
  <conditionalFormatting sqref="L7">
    <cfRule type="expression" dxfId="276" priority="36">
      <formula>AND(J7&lt;&gt;"",L7&lt;&gt;"")</formula>
    </cfRule>
    <cfRule type="expression" dxfId="275" priority="37">
      <formula>AND(L7="",J7&lt;&gt;"")</formula>
    </cfRule>
  </conditionalFormatting>
  <conditionalFormatting sqref="J27:J28">
    <cfRule type="expression" dxfId="274" priority="2">
      <formula>I27&lt;&gt;""</formula>
    </cfRule>
  </conditionalFormatting>
  <conditionalFormatting sqref="J28">
    <cfRule type="expression" dxfId="273" priority="28">
      <formula>I28&lt;&gt;""</formula>
    </cfRule>
  </conditionalFormatting>
  <conditionalFormatting sqref="J6">
    <cfRule type="expression" dxfId="272" priority="26">
      <formula>J6&lt;&gt;""</formula>
    </cfRule>
  </conditionalFormatting>
  <conditionalFormatting sqref="J7">
    <cfRule type="expression" dxfId="271" priority="25">
      <formula>J7&lt;&gt;""</formula>
    </cfRule>
  </conditionalFormatting>
  <conditionalFormatting sqref="L4:N7 D4:D12 D18:D24 D26:D28">
    <cfRule type="expression" dxfId="270" priority="104">
      <formula>AND(D4="",C4&lt;&gt;"")</formula>
    </cfRule>
  </conditionalFormatting>
  <conditionalFormatting sqref="L11">
    <cfRule type="expression" dxfId="269" priority="24">
      <formula>L11=""</formula>
    </cfRule>
  </conditionalFormatting>
  <conditionalFormatting sqref="N17:N19 N26:N31">
    <cfRule type="expression" dxfId="268" priority="22">
      <formula>M17&lt;&gt;""</formula>
    </cfRule>
    <cfRule type="expression" dxfId="267" priority="23">
      <formula>M17&lt;&gt;""</formula>
    </cfRule>
  </conditionalFormatting>
  <conditionalFormatting sqref="C14:C16">
    <cfRule type="expression" dxfId="266" priority="3">
      <formula>C14&lt;&gt;""</formula>
    </cfRule>
  </conditionalFormatting>
  <conditionalFormatting sqref="D14:D16">
    <cfRule type="expression" dxfId="265" priority="4">
      <formula>AND(C14&lt;&gt;"",D14&lt;&gt;"")</formula>
    </cfRule>
  </conditionalFormatting>
  <conditionalFormatting sqref="D14:D16">
    <cfRule type="expression" dxfId="264" priority="5">
      <formula>AND(D14="",C14&lt;&gt;"")</formula>
    </cfRule>
  </conditionalFormatting>
  <conditionalFormatting sqref="J27">
    <cfRule type="expression" dxfId="263" priority="27">
      <formula>I27&lt;&gt;""</formula>
    </cfRule>
  </conditionalFormatting>
  <dataValidations count="5">
    <dataValidation type="list" allowBlank="1" showInputMessage="1" showErrorMessage="1" sqref="L4" xr:uid="{6F62ADCB-D4F1-454F-ADC8-994EF2350A8A}">
      <formula1>categories</formula1>
    </dataValidation>
    <dataValidation type="list" allowBlank="1" showInputMessage="1" showErrorMessage="1" sqref="M26:M32 M17:M19 I27:I28 L16 H29:H32 H16:H26 L20:L25" xr:uid="{6FBAE7C3-1413-44BE-9396-D6442B40FD3F}">
      <formula1>$F$14:$F$15</formula1>
    </dataValidation>
    <dataValidation type="list" allowBlank="1" showInputMessage="1" showErrorMessage="1" sqref="L5" xr:uid="{AEF40A49-3C31-4D75-8139-78AE113C3F24}">
      <formula1>reasons</formula1>
    </dataValidation>
    <dataValidation type="list" allowBlank="1" showInputMessage="1" showErrorMessage="1" sqref="L6:N7" xr:uid="{4F58A5FE-643B-4965-91F3-8CBB853972EB}">
      <formula1>"Y,N"</formula1>
    </dataValidation>
    <dataValidation type="list" allowBlank="1" showInputMessage="1" showErrorMessage="1" sqref="L11" xr:uid="{A062D6AE-A2BB-4F0D-8B21-FCF2E951CEA1}">
      <formula1>$F$2:$F$6</formula1>
    </dataValidation>
  </dataValidations>
  <hyperlinks>
    <hyperlink ref="Q14" r:id="rId1" xr:uid="{12396517-86AB-4352-92C3-32D55388CCDD}"/>
    <hyperlink ref="B37" r:id="rId2" xr:uid="{40BA8024-F245-4A3E-9FEE-AD3E87E6516F}"/>
    <hyperlink ref="I18:J18" location="'2. Engineering Change Documents'!A1" display="2. Engineering Change Documents" xr:uid="{55075892-F323-4CF2-8AA6-C4BA4F99382D}"/>
    <hyperlink ref="I17:J17" location="'1. Design Record (Print)'!A1" display="1. Design Record" xr:uid="{5AEC1C1E-7A45-498E-AAEE-2F87671D3126}"/>
    <hyperlink ref="I19:J19" location="'3. Customer ENGR Approval'!A1" display="3. Customer Engineering Approval" xr:uid="{D0A2151F-3D0C-404A-BB9F-906E01BBAE54}"/>
    <hyperlink ref="I20:J20" location="'4. Design FMEA'!A1" display="4. Design FMEA" xr:uid="{F8EA2D81-BA5B-4F4D-8152-6B838B7F77FA}"/>
    <hyperlink ref="I21:J21" location="'5. Process Flow Diagrams'!A1" display="5. Process Flow Diagrams" xr:uid="{4A8C2095-5189-4862-8F10-65B65CF6D63D}"/>
    <hyperlink ref="I22:J22" location="'6. Process FMEA'!A1" display="6. Process FMEA" xr:uid="{5BF21B83-4E59-4EC5-8916-6E1F9FD97C84}"/>
    <hyperlink ref="I23:J23" location="'7. Control Plan'!A1" display="7. Control Plan" xr:uid="{85773E53-65AF-49F0-AEDE-9DAC02DDEEEB}"/>
    <hyperlink ref="I24:J24" location="'8a. MSA Summary'!A1" display="8. Measurement System Analysis" xr:uid="{49DE46F3-AE5C-4183-A6E7-FF6FE0770BBF}"/>
    <hyperlink ref="I25:J25" location="'9a. Dimensional Results (VEND)'!A1" display="9. Dimensional Analysis" xr:uid="{1C1629F0-E89A-46E6-8271-8EFF4AE5FCBF}"/>
    <hyperlink ref="J27" location="'10a. Mat''l Cert | Test Results'!A1" display="10a. Mat'l Cert | Test Results" xr:uid="{7D085F3F-2585-4366-B0C2-26564C612475}"/>
    <hyperlink ref="J28" location="'10b. Performance Test Results'!A1" display="10b. Performance Test Results" xr:uid="{75B0558D-D036-4EE0-A87A-E72EB279ECF8}"/>
    <hyperlink ref="I29:J29" location="'11a. IPC Summary'!A1" display="11. Initial Process Capability" xr:uid="{B20F6544-FB81-49BE-9891-B9DD8E17493E}"/>
    <hyperlink ref="I30:J30" location="'12. Qualified Lab Documentation'!A1" display="12. Qualified Lab Documentation" xr:uid="{B1689B53-9BA1-439F-A66C-34B56EE8B930}"/>
    <hyperlink ref="I31:J31" location="'13. Appearance Approval Report'!A1" display="13. Appearance Approval Report" xr:uid="{8FD296FF-E017-47C3-8DBA-E7BB1C3E9E1F}"/>
    <hyperlink ref="I32:J32" location="'14. Sample Parts'!A1" display="14. Sample Parts" xr:uid="{CE6FC24A-196D-4A7D-93AC-E7EA39503C3F}"/>
    <hyperlink ref="N17" location="'15a. Master Sample (Physical)'!A1" display="15a. Master Sample (Physical)" xr:uid="{922E22D2-930B-4BB6-BD02-ABDB88D4B2A7}"/>
    <hyperlink ref="N18" location="'15b. Master Sample (Analytical)'!A1" display="15b. Master Sample (Analytical)" xr:uid="{2E014AAD-8884-4270-9863-2B32C9F27800}"/>
    <hyperlink ref="N19" location="'15c. Master Sample (Manufacturi'!A1" display="15c. Master Sample (Manufacturi" xr:uid="{F21911FE-FBAB-487E-883D-E7E2915D8C79}"/>
    <hyperlink ref="M20:N20" location="'16. Checking Aids'!A1" display="16. Checking Aids" xr:uid="{702A9C31-F823-4873-A8DC-0995F9C64298}"/>
    <hyperlink ref="M22:N22" location="'18. Part Submission Warrant'!A1" display="18. Part Submission Warrant" xr:uid="{F074DAB5-6463-4912-B336-22A3F1F8C7BE}"/>
    <hyperlink ref="M23:N23" location="'A. Tooling'!A1" display="A. Tooling" xr:uid="{D6069F98-DF18-41B7-B5E8-1870E50E3CCA}"/>
    <hyperlink ref="M24:N24" location="'B. Box Packaging and Labeling'!A1" display="B. Box Packaging and Labeling" xr:uid="{031ABB50-1050-499C-BE1D-2C6B9A94CF8A}"/>
    <hyperlink ref="N26" location="'E1. ALLE Elec. Control Docs'!A1" display="E1. ALLE Elec. Control Docs" xr:uid="{2509E93F-E70F-4E2B-8424-80DE7803D0E8}"/>
    <hyperlink ref="N27" location="'E2. Tester Documentation'!A1" display="E2. Tester Documentation" xr:uid="{2F8935DB-B398-4EBA-B749-83B4A7DC9E81}"/>
    <hyperlink ref="N28" location="'E3. Strain Gauge Analysis'!A1" display="E3. Strain Gauge Analysis" xr:uid="{B026A7EA-F728-48FB-BE30-64B17C331F45}"/>
    <hyperlink ref="N29" location="'E4. Negative Test+Repeatability'!A1" display="E4. Negative Test+Repeatability" xr:uid="{AD03D374-F97C-4EBE-8420-E7378DA32407}"/>
    <hyperlink ref="N30" location="'E5. Cleanliness Results'!A1" display="E5. Cleanliness Results" xr:uid="{B258370E-5F59-4AE4-B6CE-9F3556BD919B}"/>
    <hyperlink ref="N31" location="'E6. Electronics Parts Labels'!A1" display="E6. Electronics Parts Labels" xr:uid="{8A6A5FF4-7569-4440-B26B-6B3421D171B3}"/>
    <hyperlink ref="M21:N21" location="'17. Customer Specific Rqmts'!A1" display="17. Customer Specific Rqmts" xr:uid="{40F89D02-4981-4ED7-96B1-18A7B139F3E8}"/>
    <hyperlink ref="B37:E37" r:id="rId3" display="Allegion Global Supplier Requirements Manual" xr:uid="{3EFB5C01-B84C-4D42-B52E-E4BEE1EFAB27}"/>
  </hyperlinks>
  <printOptions horizontalCentered="1"/>
  <pageMargins left="0.75" right="0.75" top="1" bottom="1" header="0.5" footer="0.5"/>
  <pageSetup scale="78" fitToHeight="0" orientation="landscape" r:id="rId4"/>
  <headerFooter alignWithMargins="0">
    <oddHeader xml:space="preserve">&amp;L&amp;12     Printed copies valid only on the date of print:&amp;R&amp;12PRINT DATE:  &amp;D            </oddHeader>
  </headerFooter>
  <drawing r:id="rId5"/>
  <legacyDrawing r:id="rId6"/>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D10EF-2B97-4158-AC1A-871335B7DFC0}">
  <sheetPr codeName="Sheet32">
    <tabColor theme="3"/>
  </sheetPr>
  <dimension ref="A1:IZ1791"/>
  <sheetViews>
    <sheetView zoomScale="85" zoomScaleNormal="85" workbookViewId="0">
      <selection activeCell="A4" sqref="A4"/>
    </sheetView>
  </sheetViews>
  <sheetFormatPr defaultRowHeight="13.2" x14ac:dyDescent="0.25"/>
  <cols>
    <col min="1" max="1" width="49.6640625" customWidth="1"/>
    <col min="2" max="2" width="46" customWidth="1"/>
    <col min="6" max="6" width="20" customWidth="1"/>
    <col min="7" max="7" width="12" bestFit="1" customWidth="1"/>
    <col min="14" max="260" width="8.88671875" style="488"/>
  </cols>
  <sheetData>
    <row r="1" spans="1:13" s="488" customFormat="1" ht="40.200000000000003" customHeight="1" thickBot="1" x14ac:dyDescent="0.3">
      <c r="A1" s="937" t="s">
        <v>722</v>
      </c>
      <c r="B1" s="938"/>
      <c r="C1" s="938"/>
      <c r="D1" s="938"/>
      <c r="E1" s="938"/>
      <c r="F1" s="938"/>
      <c r="G1" s="938"/>
      <c r="H1" s="938"/>
      <c r="I1" s="938"/>
      <c r="J1" s="938"/>
      <c r="K1" s="938"/>
      <c r="L1" s="938"/>
      <c r="M1" s="939"/>
    </row>
    <row r="2" spans="1:13" x14ac:dyDescent="0.25">
      <c r="A2" s="487"/>
      <c r="B2" s="488"/>
      <c r="C2" s="488"/>
      <c r="D2" s="488"/>
      <c r="E2" s="488"/>
      <c r="F2" s="488"/>
      <c r="G2" s="488"/>
      <c r="H2" s="488"/>
      <c r="I2" s="488"/>
      <c r="J2" s="488"/>
      <c r="K2" s="488"/>
      <c r="L2" s="488"/>
      <c r="M2" s="483"/>
    </row>
    <row r="3" spans="1:13" ht="15" x14ac:dyDescent="0.25">
      <c r="A3" s="574" t="s">
        <v>723</v>
      </c>
      <c r="B3" s="488"/>
      <c r="C3" s="488"/>
      <c r="D3" s="488"/>
      <c r="E3" s="488"/>
      <c r="F3" s="488"/>
      <c r="G3" s="488"/>
      <c r="H3" s="488"/>
      <c r="I3" s="488"/>
      <c r="J3" s="488"/>
      <c r="K3" s="488"/>
      <c r="L3" s="488"/>
      <c r="M3" s="483"/>
    </row>
    <row r="4" spans="1:13" ht="15.6" x14ac:dyDescent="0.3">
      <c r="A4" s="807" t="s">
        <v>724</v>
      </c>
      <c r="B4" s="488"/>
      <c r="C4" s="488"/>
      <c r="D4" s="488"/>
      <c r="E4" s="488"/>
      <c r="F4" s="488"/>
      <c r="G4" s="488"/>
      <c r="H4" s="488"/>
      <c r="I4" s="488"/>
      <c r="J4" s="488"/>
      <c r="K4" s="488"/>
      <c r="L4" s="488"/>
      <c r="M4" s="483"/>
    </row>
    <row r="5" spans="1:13" ht="15" x14ac:dyDescent="0.25">
      <c r="A5" s="574"/>
      <c r="B5" s="488"/>
      <c r="C5" s="488"/>
      <c r="D5" s="488"/>
      <c r="E5" s="488"/>
      <c r="F5" s="488"/>
      <c r="G5" s="488"/>
      <c r="H5" s="488"/>
      <c r="I5" s="488"/>
      <c r="J5" s="488"/>
      <c r="K5" s="488"/>
      <c r="L5" s="488"/>
      <c r="M5" s="483"/>
    </row>
    <row r="6" spans="1:13" ht="15" x14ac:dyDescent="0.25">
      <c r="A6" s="574" t="s">
        <v>725</v>
      </c>
      <c r="B6" s="488"/>
      <c r="C6" s="488"/>
      <c r="D6" s="488"/>
      <c r="E6" s="488"/>
      <c r="F6" s="488"/>
      <c r="G6" s="488"/>
      <c r="H6" s="488"/>
      <c r="I6" s="488"/>
      <c r="J6" s="488"/>
      <c r="K6" s="488"/>
      <c r="L6" s="488"/>
      <c r="M6" s="483"/>
    </row>
    <row r="7" spans="1:13" ht="16.8" x14ac:dyDescent="0.4">
      <c r="A7" s="1719"/>
      <c r="B7" s="1720"/>
      <c r="C7" s="1720"/>
      <c r="D7" s="1720"/>
      <c r="E7" s="1720"/>
      <c r="F7" s="1720"/>
      <c r="G7" s="1720"/>
      <c r="H7" s="1720"/>
      <c r="I7" s="1720"/>
      <c r="J7" s="1720"/>
      <c r="K7" s="1720"/>
      <c r="L7" s="1721"/>
      <c r="M7" s="577"/>
    </row>
    <row r="8" spans="1:13" ht="16.8" x14ac:dyDescent="0.4">
      <c r="A8" s="589"/>
      <c r="B8" s="590"/>
      <c r="C8" s="590"/>
      <c r="D8" s="590"/>
      <c r="E8" s="590"/>
      <c r="F8" s="590"/>
      <c r="G8" s="590"/>
      <c r="H8" s="590"/>
      <c r="I8" s="590"/>
      <c r="J8" s="590"/>
      <c r="K8" s="590"/>
      <c r="L8" s="590"/>
      <c r="M8" s="577"/>
    </row>
    <row r="9" spans="1:13" x14ac:dyDescent="0.25">
      <c r="A9" s="562"/>
      <c r="B9" s="557"/>
      <c r="C9" s="557"/>
      <c r="D9" s="557"/>
      <c r="E9" s="557"/>
      <c r="F9" s="557"/>
      <c r="G9" s="557"/>
      <c r="H9" s="557"/>
      <c r="I9" s="557"/>
      <c r="J9" s="557"/>
      <c r="K9" s="557"/>
      <c r="L9" s="557"/>
      <c r="M9" s="561"/>
    </row>
    <row r="10" spans="1:13" ht="17.399999999999999" x14ac:dyDescent="0.3">
      <c r="A10" s="575" t="s">
        <v>726</v>
      </c>
      <c r="B10" s="488"/>
      <c r="C10" s="488"/>
      <c r="D10" s="488"/>
      <c r="E10" s="488"/>
      <c r="F10" s="488"/>
      <c r="G10" s="488"/>
      <c r="H10" s="488"/>
      <c r="I10" s="488"/>
      <c r="J10" s="488"/>
      <c r="K10" s="488"/>
      <c r="L10" s="488"/>
      <c r="M10" s="483"/>
    </row>
    <row r="11" spans="1:13" x14ac:dyDescent="0.25">
      <c r="A11" s="487"/>
      <c r="B11" s="488"/>
      <c r="C11" s="488"/>
      <c r="D11" s="488"/>
      <c r="E11" s="488"/>
      <c r="F11" s="488"/>
      <c r="G11" s="488"/>
      <c r="H11" s="488"/>
      <c r="I11" s="488"/>
      <c r="J11" s="488"/>
      <c r="K11" s="488"/>
      <c r="L11" s="488"/>
      <c r="M11" s="483"/>
    </row>
    <row r="12" spans="1:13" ht="16.2" thickBot="1" x14ac:dyDescent="0.35">
      <c r="A12" s="576" t="s">
        <v>727</v>
      </c>
      <c r="B12" s="488"/>
      <c r="C12" s="488"/>
      <c r="D12" s="488"/>
      <c r="E12" s="488"/>
      <c r="F12" s="488"/>
      <c r="G12" s="488"/>
      <c r="H12" s="488"/>
      <c r="I12" s="488"/>
      <c r="J12" s="488"/>
      <c r="K12" s="488"/>
      <c r="L12" s="488"/>
      <c r="M12" s="483"/>
    </row>
    <row r="13" spans="1:13" ht="17.399999999999999" thickBot="1" x14ac:dyDescent="0.45">
      <c r="A13" s="578" t="s">
        <v>728</v>
      </c>
      <c r="B13" s="579"/>
      <c r="C13" s="573" t="s">
        <v>729</v>
      </c>
      <c r="D13" s="488"/>
      <c r="E13" s="488"/>
      <c r="F13" s="488"/>
      <c r="G13" s="580"/>
      <c r="H13" s="580"/>
      <c r="I13" s="580"/>
      <c r="J13" s="580"/>
      <c r="K13" s="580"/>
      <c r="L13" s="488"/>
      <c r="M13" s="483"/>
    </row>
    <row r="14" spans="1:13" ht="17.399999999999999" thickBot="1" x14ac:dyDescent="0.45">
      <c r="A14" s="578" t="s">
        <v>730</v>
      </c>
      <c r="B14" s="579"/>
      <c r="C14" s="573" t="s">
        <v>731</v>
      </c>
      <c r="D14" s="488"/>
      <c r="E14" s="488"/>
      <c r="F14" s="488"/>
      <c r="G14" s="580"/>
      <c r="H14" s="580"/>
      <c r="I14" s="580"/>
      <c r="J14" s="580"/>
      <c r="K14" s="580"/>
      <c r="L14" s="488"/>
      <c r="M14" s="483"/>
    </row>
    <row r="15" spans="1:13" ht="17.399999999999999" thickBot="1" x14ac:dyDescent="0.45">
      <c r="A15" s="578" t="s">
        <v>732</v>
      </c>
      <c r="B15" s="579"/>
      <c r="C15" s="573" t="s">
        <v>733</v>
      </c>
      <c r="D15" s="488"/>
      <c r="E15" s="488"/>
      <c r="F15" s="488"/>
      <c r="G15" s="580"/>
      <c r="H15" s="580"/>
      <c r="I15" s="580"/>
      <c r="J15" s="580"/>
      <c r="K15" s="580"/>
      <c r="L15" s="488"/>
      <c r="M15" s="483"/>
    </row>
    <row r="16" spans="1:13" ht="17.399999999999999" thickBot="1" x14ac:dyDescent="0.45">
      <c r="A16" s="578" t="s">
        <v>734</v>
      </c>
      <c r="B16" s="579"/>
      <c r="C16" s="573" t="s">
        <v>735</v>
      </c>
      <c r="D16" s="488"/>
      <c r="E16" s="488"/>
      <c r="F16" s="488"/>
      <c r="G16" s="580"/>
      <c r="H16" s="580"/>
      <c r="I16" s="580"/>
      <c r="J16" s="580"/>
      <c r="K16" s="580"/>
      <c r="L16" s="488"/>
      <c r="M16" s="483"/>
    </row>
    <row r="17" spans="1:13" x14ac:dyDescent="0.25">
      <c r="A17" s="581"/>
      <c r="B17" s="488"/>
      <c r="C17" s="488"/>
      <c r="D17" s="488"/>
      <c r="E17" s="488"/>
      <c r="F17" s="580"/>
      <c r="G17" s="488"/>
      <c r="H17" s="488"/>
      <c r="I17" s="488"/>
      <c r="J17" s="488"/>
      <c r="K17" s="488"/>
      <c r="L17" s="488"/>
      <c r="M17" s="483"/>
    </row>
    <row r="18" spans="1:13" ht="16.2" thickBot="1" x14ac:dyDescent="0.35">
      <c r="A18" s="576" t="s">
        <v>736</v>
      </c>
      <c r="B18" s="488"/>
      <c r="C18" s="488"/>
      <c r="D18" s="488"/>
      <c r="E18" s="488"/>
      <c r="F18" s="580"/>
      <c r="G18" s="488"/>
      <c r="H18" s="488"/>
      <c r="I18" s="488"/>
      <c r="J18" s="488"/>
      <c r="K18" s="488"/>
      <c r="L18" s="488"/>
      <c r="M18" s="483"/>
    </row>
    <row r="19" spans="1:13" ht="17.399999999999999" thickBot="1" x14ac:dyDescent="0.45">
      <c r="A19" s="578" t="s">
        <v>737</v>
      </c>
      <c r="B19" s="579"/>
      <c r="C19" s="573" t="s">
        <v>738</v>
      </c>
      <c r="D19" s="488"/>
      <c r="E19" s="488"/>
      <c r="F19" s="488"/>
      <c r="G19" s="580"/>
      <c r="H19" s="580"/>
      <c r="I19" s="580"/>
      <c r="J19" s="580"/>
      <c r="K19" s="580"/>
      <c r="L19" s="488"/>
      <c r="M19" s="483"/>
    </row>
    <row r="20" spans="1:13" ht="17.399999999999999" thickBot="1" x14ac:dyDescent="0.45">
      <c r="A20" s="578" t="s">
        <v>739</v>
      </c>
      <c r="B20" s="579"/>
      <c r="C20" s="573" t="s">
        <v>740</v>
      </c>
      <c r="D20" s="488"/>
      <c r="E20" s="488"/>
      <c r="F20" s="488"/>
      <c r="G20" s="580"/>
      <c r="H20" s="580"/>
      <c r="I20" s="580"/>
      <c r="J20" s="580"/>
      <c r="K20" s="580"/>
      <c r="L20" s="488"/>
      <c r="M20" s="483"/>
    </row>
    <row r="21" spans="1:13" ht="17.399999999999999" thickBot="1" x14ac:dyDescent="0.45">
      <c r="A21" s="578" t="s">
        <v>741</v>
      </c>
      <c r="B21" s="579"/>
      <c r="C21" s="573" t="s">
        <v>742</v>
      </c>
      <c r="D21" s="488"/>
      <c r="E21" s="488"/>
      <c r="F21" s="488"/>
      <c r="G21" s="580"/>
      <c r="H21" s="580"/>
      <c r="I21" s="580"/>
      <c r="J21" s="580"/>
      <c r="K21" s="580"/>
      <c r="L21" s="488"/>
      <c r="M21" s="483"/>
    </row>
    <row r="22" spans="1:13" ht="16.8" x14ac:dyDescent="0.4">
      <c r="A22" s="582"/>
      <c r="B22" s="583"/>
      <c r="C22" s="573"/>
      <c r="D22" s="488"/>
      <c r="E22" s="488"/>
      <c r="F22" s="488"/>
      <c r="G22" s="580"/>
      <c r="H22" s="580"/>
      <c r="I22" s="580"/>
      <c r="J22" s="580"/>
      <c r="K22" s="580"/>
      <c r="L22" s="488"/>
      <c r="M22" s="483"/>
    </row>
    <row r="23" spans="1:13" ht="13.2" customHeight="1" x14ac:dyDescent="0.25">
      <c r="A23" s="559"/>
      <c r="B23" s="557"/>
      <c r="C23" s="557"/>
      <c r="D23" s="557"/>
      <c r="E23" s="557"/>
      <c r="F23" s="560"/>
      <c r="G23" s="557"/>
      <c r="H23" s="557"/>
      <c r="I23" s="557"/>
      <c r="J23" s="557"/>
      <c r="K23" s="557"/>
      <c r="L23" s="557"/>
      <c r="M23" s="561"/>
    </row>
    <row r="24" spans="1:13" ht="20.399999999999999" customHeight="1" thickBot="1" x14ac:dyDescent="0.35">
      <c r="A24" s="584" t="s">
        <v>743</v>
      </c>
      <c r="B24" s="488"/>
      <c r="C24" s="488"/>
      <c r="D24" s="488"/>
      <c r="E24" s="488"/>
      <c r="F24" s="580"/>
      <c r="G24" s="488"/>
      <c r="H24" s="488"/>
      <c r="I24" s="488"/>
      <c r="J24" s="488"/>
      <c r="K24" s="488"/>
      <c r="L24" s="488"/>
      <c r="M24" s="483"/>
    </row>
    <row r="25" spans="1:13" ht="17.7" customHeight="1" thickBot="1" x14ac:dyDescent="0.5">
      <c r="A25" s="578" t="s">
        <v>744</v>
      </c>
      <c r="B25" s="585"/>
      <c r="C25" s="488"/>
      <c r="D25" s="552" t="s">
        <v>745</v>
      </c>
      <c r="E25" s="488"/>
      <c r="F25" s="580"/>
      <c r="G25" s="580"/>
      <c r="H25" s="488"/>
      <c r="I25" s="488"/>
      <c r="J25" s="488"/>
      <c r="K25" s="488"/>
      <c r="L25" s="488"/>
      <c r="M25" s="483"/>
    </row>
    <row r="26" spans="1:13" ht="17.7" customHeight="1" thickBot="1" x14ac:dyDescent="0.5">
      <c r="A26" s="578" t="s">
        <v>746</v>
      </c>
      <c r="B26" s="585"/>
      <c r="C26" s="488"/>
      <c r="D26" s="488"/>
      <c r="E26" s="488"/>
      <c r="F26" s="580"/>
      <c r="G26" s="580"/>
      <c r="H26" s="488"/>
      <c r="I26" s="488"/>
      <c r="J26" s="488"/>
      <c r="K26" s="488"/>
      <c r="L26" s="488"/>
      <c r="M26" s="483"/>
    </row>
    <row r="27" spans="1:13" ht="13.2" customHeight="1" thickBot="1" x14ac:dyDescent="0.3">
      <c r="A27" s="586"/>
      <c r="B27" s="488"/>
      <c r="C27" s="488"/>
      <c r="D27" s="488"/>
      <c r="E27" s="488"/>
      <c r="F27" s="580"/>
      <c r="G27" s="488"/>
      <c r="H27" s="488"/>
      <c r="I27" s="488"/>
      <c r="J27" s="488"/>
      <c r="K27" s="488"/>
      <c r="L27" s="488"/>
      <c r="M27" s="483"/>
    </row>
    <row r="28" spans="1:13" ht="17.7" customHeight="1" thickBot="1" x14ac:dyDescent="0.5">
      <c r="A28" s="578" t="s">
        <v>747</v>
      </c>
      <c r="B28" s="585"/>
      <c r="C28" s="488"/>
      <c r="D28" s="552" t="s">
        <v>745</v>
      </c>
      <c r="E28" s="488"/>
      <c r="F28" s="580"/>
      <c r="G28" s="580"/>
      <c r="H28" s="488"/>
      <c r="I28" s="488"/>
      <c r="J28" s="488"/>
      <c r="K28" s="488"/>
      <c r="L28" s="488"/>
      <c r="M28" s="483"/>
    </row>
    <row r="29" spans="1:13" ht="17.7" customHeight="1" thickBot="1" x14ac:dyDescent="0.5">
      <c r="A29" s="578" t="s">
        <v>746</v>
      </c>
      <c r="B29" s="585"/>
      <c r="C29" s="488"/>
      <c r="D29" s="488"/>
      <c r="E29" s="488"/>
      <c r="F29" s="580"/>
      <c r="G29" s="580"/>
      <c r="H29" s="488"/>
      <c r="I29" s="488"/>
      <c r="J29" s="488"/>
      <c r="K29" s="488"/>
      <c r="L29" s="488"/>
      <c r="M29" s="483"/>
    </row>
    <row r="30" spans="1:13" ht="17.7" customHeight="1" x14ac:dyDescent="0.45">
      <c r="A30" s="582"/>
      <c r="B30" s="587"/>
      <c r="C30" s="488"/>
      <c r="D30" s="488"/>
      <c r="E30" s="488"/>
      <c r="F30" s="580"/>
      <c r="G30" s="580"/>
      <c r="H30" s="488"/>
      <c r="I30" s="488"/>
      <c r="J30" s="488"/>
      <c r="K30" s="488"/>
      <c r="L30" s="488"/>
      <c r="M30" s="483"/>
    </row>
    <row r="31" spans="1:13" ht="13.2" customHeight="1" x14ac:dyDescent="0.25">
      <c r="A31" s="562"/>
      <c r="B31" s="557"/>
      <c r="C31" s="557"/>
      <c r="D31" s="557"/>
      <c r="E31" s="557"/>
      <c r="F31" s="563"/>
      <c r="G31" s="557"/>
      <c r="H31" s="557"/>
      <c r="I31" s="557"/>
      <c r="J31" s="557"/>
      <c r="K31" s="557"/>
      <c r="L31" s="557"/>
      <c r="M31" s="561"/>
    </row>
    <row r="32" spans="1:13" ht="18" thickBot="1" x14ac:dyDescent="0.35">
      <c r="A32" s="584" t="s">
        <v>748</v>
      </c>
      <c r="B32" s="488"/>
      <c r="C32" s="488"/>
      <c r="D32" s="488"/>
      <c r="E32" s="488"/>
      <c r="F32" s="580"/>
      <c r="G32" s="488"/>
      <c r="H32" s="488"/>
      <c r="I32" s="488"/>
      <c r="J32" s="488"/>
      <c r="K32" s="488"/>
      <c r="L32" s="488"/>
      <c r="M32" s="483"/>
    </row>
    <row r="33" spans="1:13" ht="17.399999999999999" thickBot="1" x14ac:dyDescent="0.45">
      <c r="A33" s="578" t="s">
        <v>749</v>
      </c>
      <c r="B33" s="579"/>
      <c r="C33" s="573" t="s">
        <v>750</v>
      </c>
      <c r="D33" s="488"/>
      <c r="E33" s="488"/>
      <c r="F33" s="588"/>
      <c r="G33" s="580"/>
      <c r="H33" s="488"/>
      <c r="I33" s="488"/>
      <c r="J33" s="488"/>
      <c r="K33" s="488"/>
      <c r="L33" s="488"/>
      <c r="M33" s="483"/>
    </row>
    <row r="34" spans="1:13" ht="17.399999999999999" thickBot="1" x14ac:dyDescent="0.45">
      <c r="A34" s="578" t="s">
        <v>751</v>
      </c>
      <c r="B34" s="579"/>
      <c r="C34" s="573" t="s">
        <v>752</v>
      </c>
      <c r="D34" s="488"/>
      <c r="E34" s="488"/>
      <c r="F34" s="588"/>
      <c r="G34" s="580"/>
      <c r="H34" s="488"/>
      <c r="I34" s="488"/>
      <c r="J34" s="488"/>
      <c r="K34" s="488"/>
      <c r="L34" s="488"/>
      <c r="M34" s="483"/>
    </row>
    <row r="35" spans="1:13" ht="17.399999999999999" thickBot="1" x14ac:dyDescent="0.45">
      <c r="A35" s="578" t="s">
        <v>753</v>
      </c>
      <c r="B35" s="579"/>
      <c r="C35" s="573" t="s">
        <v>754</v>
      </c>
      <c r="D35" s="488"/>
      <c r="E35" s="488"/>
      <c r="F35" s="588"/>
      <c r="G35" s="580"/>
      <c r="H35" s="488"/>
      <c r="I35" s="488"/>
      <c r="J35" s="488"/>
      <c r="K35" s="488"/>
      <c r="L35" s="488"/>
      <c r="M35" s="483"/>
    </row>
    <row r="36" spans="1:13" ht="17.399999999999999" thickBot="1" x14ac:dyDescent="0.45">
      <c r="A36" s="578" t="s">
        <v>755</v>
      </c>
      <c r="B36" s="579"/>
      <c r="C36" s="573" t="s">
        <v>756</v>
      </c>
      <c r="D36" s="488"/>
      <c r="E36" s="488"/>
      <c r="F36" s="588"/>
      <c r="G36" s="580"/>
      <c r="H36" s="488"/>
      <c r="I36" s="488"/>
      <c r="J36" s="488"/>
      <c r="K36" s="488"/>
      <c r="L36" s="488"/>
      <c r="M36" s="483"/>
    </row>
    <row r="37" spans="1:13" ht="17.399999999999999" thickBot="1" x14ac:dyDescent="0.45">
      <c r="A37" s="578" t="s">
        <v>757</v>
      </c>
      <c r="B37" s="579"/>
      <c r="C37" s="573" t="s">
        <v>758</v>
      </c>
      <c r="D37" s="488"/>
      <c r="E37" s="488"/>
      <c r="F37" s="588"/>
      <c r="G37" s="580"/>
      <c r="H37" s="488"/>
      <c r="I37" s="488"/>
      <c r="J37" s="488"/>
      <c r="K37" s="488"/>
      <c r="L37" s="488"/>
      <c r="M37" s="483"/>
    </row>
    <row r="38" spans="1:13" ht="17.399999999999999" thickBot="1" x14ac:dyDescent="0.45">
      <c r="A38" s="578" t="s">
        <v>759</v>
      </c>
      <c r="B38" s="579"/>
      <c r="C38" s="573" t="s">
        <v>760</v>
      </c>
      <c r="D38" s="488"/>
      <c r="E38" s="488"/>
      <c r="F38" s="588"/>
      <c r="G38" s="580"/>
      <c r="H38" s="488"/>
      <c r="I38" s="488"/>
      <c r="J38" s="488"/>
      <c r="K38" s="488"/>
      <c r="L38" s="488"/>
      <c r="M38" s="483"/>
    </row>
    <row r="39" spans="1:13" ht="16.8" x14ac:dyDescent="0.4">
      <c r="A39" s="582"/>
      <c r="B39" s="583"/>
      <c r="C39" s="573"/>
      <c r="D39" s="488"/>
      <c r="E39" s="488"/>
      <c r="F39" s="588"/>
      <c r="G39" s="580"/>
      <c r="H39" s="488"/>
      <c r="I39" s="488"/>
      <c r="J39" s="488"/>
      <c r="K39" s="488"/>
      <c r="L39" s="488"/>
      <c r="M39" s="483"/>
    </row>
    <row r="40" spans="1:13" ht="13.8" thickBot="1" x14ac:dyDescent="0.3">
      <c r="A40" s="562"/>
      <c r="B40" s="557"/>
      <c r="C40" s="557"/>
      <c r="D40" s="557"/>
      <c r="E40" s="557"/>
      <c r="F40" s="563"/>
      <c r="G40" s="557"/>
      <c r="H40" s="557"/>
      <c r="I40" s="557"/>
      <c r="J40" s="557"/>
      <c r="K40" s="557"/>
      <c r="L40" s="557"/>
      <c r="M40" s="561"/>
    </row>
    <row r="41" spans="1:13" ht="18" x14ac:dyDescent="0.35">
      <c r="A41" s="620" t="s">
        <v>761</v>
      </c>
      <c r="B41" s="621"/>
      <c r="C41" s="621"/>
      <c r="D41" s="621"/>
      <c r="E41" s="621"/>
      <c r="F41" s="621"/>
      <c r="G41" s="617"/>
      <c r="H41" s="617"/>
      <c r="I41" s="485"/>
      <c r="J41" s="485"/>
      <c r="K41" s="485"/>
      <c r="L41" s="485"/>
      <c r="M41" s="486"/>
    </row>
    <row r="42" spans="1:13" x14ac:dyDescent="0.25">
      <c r="A42" s="618"/>
      <c r="B42" s="619"/>
      <c r="C42" s="619"/>
      <c r="D42" s="619"/>
      <c r="E42" s="619"/>
      <c r="F42" s="619"/>
      <c r="G42" s="619"/>
      <c r="H42" s="619"/>
      <c r="I42" s="488"/>
      <c r="J42" s="488"/>
      <c r="K42" s="488"/>
      <c r="L42" s="488"/>
      <c r="M42" s="483"/>
    </row>
    <row r="43" spans="1:13" x14ac:dyDescent="0.25">
      <c r="A43" s="487"/>
      <c r="B43" s="488"/>
      <c r="C43" s="488"/>
      <c r="D43" s="488"/>
      <c r="E43" s="488"/>
      <c r="F43" s="488"/>
      <c r="G43" s="488"/>
      <c r="H43" s="488"/>
      <c r="I43" s="488"/>
      <c r="J43" s="488"/>
      <c r="K43" s="488"/>
      <c r="L43" s="488"/>
      <c r="M43" s="483"/>
    </row>
    <row r="44" spans="1:13" x14ac:dyDescent="0.25">
      <c r="A44" s="487"/>
      <c r="B44" s="488"/>
      <c r="C44" s="488"/>
      <c r="D44" s="488"/>
      <c r="E44" s="488"/>
      <c r="F44" s="488"/>
      <c r="G44" s="488"/>
      <c r="H44" s="488"/>
      <c r="I44" s="488"/>
      <c r="J44" s="488"/>
      <c r="K44" s="488"/>
      <c r="L44" s="488"/>
      <c r="M44" s="483"/>
    </row>
    <row r="45" spans="1:13" x14ac:dyDescent="0.25">
      <c r="A45" s="487"/>
      <c r="B45" s="488"/>
      <c r="C45" s="488"/>
      <c r="D45" s="488"/>
      <c r="E45" s="488"/>
      <c r="F45" s="488"/>
      <c r="G45" s="488"/>
      <c r="H45" s="488"/>
      <c r="I45" s="488"/>
      <c r="J45" s="488"/>
      <c r="K45" s="488"/>
      <c r="L45" s="488"/>
      <c r="M45" s="483"/>
    </row>
    <row r="46" spans="1:13" x14ac:dyDescent="0.25">
      <c r="A46" s="487"/>
      <c r="B46" s="488"/>
      <c r="C46" s="488"/>
      <c r="D46" s="488"/>
      <c r="E46" s="488"/>
      <c r="F46" s="488"/>
      <c r="G46" s="488"/>
      <c r="H46" s="488"/>
      <c r="I46" s="488"/>
      <c r="J46" s="488"/>
      <c r="K46" s="488"/>
      <c r="L46" s="488"/>
      <c r="M46" s="483"/>
    </row>
    <row r="47" spans="1:13" x14ac:dyDescent="0.25">
      <c r="A47" s="487"/>
      <c r="B47" s="488"/>
      <c r="C47" s="488"/>
      <c r="D47" s="488"/>
      <c r="E47" s="488"/>
      <c r="F47" s="488"/>
      <c r="G47" s="488"/>
      <c r="H47" s="488"/>
      <c r="I47" s="488"/>
      <c r="J47" s="488"/>
      <c r="K47" s="488"/>
      <c r="L47" s="488"/>
      <c r="M47" s="483"/>
    </row>
    <row r="48" spans="1:13" x14ac:dyDescent="0.25">
      <c r="A48" s="487"/>
      <c r="B48" s="488"/>
      <c r="C48" s="488"/>
      <c r="D48" s="488"/>
      <c r="E48" s="488"/>
      <c r="F48" s="488"/>
      <c r="G48" s="488"/>
      <c r="H48" s="488"/>
      <c r="I48" s="488"/>
      <c r="J48" s="488"/>
      <c r="K48" s="488"/>
      <c r="L48" s="488"/>
      <c r="M48" s="483"/>
    </row>
    <row r="49" spans="1:13" x14ac:dyDescent="0.25">
      <c r="A49" s="487"/>
      <c r="B49" s="488"/>
      <c r="C49" s="488"/>
      <c r="D49" s="488"/>
      <c r="E49" s="488"/>
      <c r="F49" s="488"/>
      <c r="G49" s="488"/>
      <c r="H49" s="488"/>
      <c r="I49" s="488"/>
      <c r="J49" s="488"/>
      <c r="K49" s="488"/>
      <c r="L49" s="488"/>
      <c r="M49" s="483"/>
    </row>
    <row r="50" spans="1:13" x14ac:dyDescent="0.25">
      <c r="A50" s="487"/>
      <c r="B50" s="488"/>
      <c r="C50" s="488"/>
      <c r="D50" s="488"/>
      <c r="E50" s="488"/>
      <c r="F50" s="488"/>
      <c r="G50" s="488"/>
      <c r="H50" s="488"/>
      <c r="I50" s="488"/>
      <c r="J50" s="488"/>
      <c r="K50" s="488"/>
      <c r="L50" s="488"/>
      <c r="M50" s="483"/>
    </row>
    <row r="51" spans="1:13" x14ac:dyDescent="0.25">
      <c r="A51" s="487"/>
      <c r="B51" s="488"/>
      <c r="C51" s="488"/>
      <c r="D51" s="488"/>
      <c r="E51" s="488"/>
      <c r="F51" s="488"/>
      <c r="G51" s="488"/>
      <c r="H51" s="488"/>
      <c r="I51" s="488"/>
      <c r="J51" s="488"/>
      <c r="K51" s="488"/>
      <c r="L51" s="488"/>
      <c r="M51" s="483"/>
    </row>
    <row r="52" spans="1:13" x14ac:dyDescent="0.25">
      <c r="A52" s="487"/>
      <c r="B52" s="488"/>
      <c r="C52" s="488"/>
      <c r="D52" s="488"/>
      <c r="E52" s="488"/>
      <c r="F52" s="488"/>
      <c r="G52" s="488"/>
      <c r="H52" s="488"/>
      <c r="I52" s="488"/>
      <c r="J52" s="488"/>
      <c r="K52" s="488"/>
      <c r="L52" s="488"/>
      <c r="M52" s="483"/>
    </row>
    <row r="53" spans="1:13" x14ac:dyDescent="0.25">
      <c r="A53" s="487"/>
      <c r="B53" s="488"/>
      <c r="C53" s="488"/>
      <c r="D53" s="488"/>
      <c r="E53" s="488"/>
      <c r="F53" s="488"/>
      <c r="G53" s="488"/>
      <c r="H53" s="488"/>
      <c r="I53" s="488"/>
      <c r="J53" s="488"/>
      <c r="K53" s="488"/>
      <c r="L53" s="488"/>
      <c r="M53" s="483"/>
    </row>
    <row r="54" spans="1:13" x14ac:dyDescent="0.25">
      <c r="A54" s="487"/>
      <c r="B54" s="488"/>
      <c r="C54" s="488"/>
      <c r="D54" s="488"/>
      <c r="E54" s="488"/>
      <c r="F54" s="488"/>
      <c r="G54" s="488"/>
      <c r="H54" s="488"/>
      <c r="I54" s="488"/>
      <c r="J54" s="488"/>
      <c r="K54" s="488"/>
      <c r="L54" s="488"/>
      <c r="M54" s="483"/>
    </row>
    <row r="55" spans="1:13" x14ac:dyDescent="0.25">
      <c r="A55" s="487"/>
      <c r="B55" s="488"/>
      <c r="C55" s="488"/>
      <c r="D55" s="488"/>
      <c r="E55" s="488"/>
      <c r="F55" s="488"/>
      <c r="G55" s="488"/>
      <c r="H55" s="488"/>
      <c r="I55" s="488"/>
      <c r="J55" s="488"/>
      <c r="K55" s="488"/>
      <c r="L55" s="488"/>
      <c r="M55" s="483"/>
    </row>
    <row r="56" spans="1:13" x14ac:dyDescent="0.25">
      <c r="A56" s="487"/>
      <c r="B56" s="488"/>
      <c r="C56" s="488"/>
      <c r="D56" s="488"/>
      <c r="E56" s="488"/>
      <c r="F56" s="488"/>
      <c r="G56" s="488"/>
      <c r="H56" s="488"/>
      <c r="I56" s="488"/>
      <c r="J56" s="488"/>
      <c r="K56" s="488"/>
      <c r="L56" s="488"/>
      <c r="M56" s="483"/>
    </row>
    <row r="57" spans="1:13" x14ac:dyDescent="0.25">
      <c r="A57" s="487"/>
      <c r="B57" s="488"/>
      <c r="C57" s="488"/>
      <c r="D57" s="488"/>
      <c r="E57" s="488"/>
      <c r="F57" s="488"/>
      <c r="G57" s="488"/>
      <c r="H57" s="488"/>
      <c r="I57" s="488"/>
      <c r="J57" s="488"/>
      <c r="K57" s="488"/>
      <c r="L57" s="488"/>
      <c r="M57" s="483"/>
    </row>
    <row r="58" spans="1:13" x14ac:dyDescent="0.25">
      <c r="A58" s="487"/>
      <c r="B58" s="488"/>
      <c r="C58" s="488"/>
      <c r="D58" s="488"/>
      <c r="E58" s="488"/>
      <c r="F58" s="488"/>
      <c r="G58" s="488"/>
      <c r="H58" s="488"/>
      <c r="I58" s="488"/>
      <c r="J58" s="488"/>
      <c r="K58" s="488"/>
      <c r="L58" s="488"/>
      <c r="M58" s="483"/>
    </row>
    <row r="59" spans="1:13" x14ac:dyDescent="0.25">
      <c r="A59" s="487"/>
      <c r="B59" s="488"/>
      <c r="C59" s="488"/>
      <c r="D59" s="488"/>
      <c r="E59" s="488"/>
      <c r="F59" s="488"/>
      <c r="G59" s="488"/>
      <c r="H59" s="488"/>
      <c r="I59" s="488"/>
      <c r="J59" s="488"/>
      <c r="K59" s="488"/>
      <c r="L59" s="488"/>
      <c r="M59" s="483"/>
    </row>
    <row r="60" spans="1:13" x14ac:dyDescent="0.25">
      <c r="A60" s="487"/>
      <c r="B60" s="488"/>
      <c r="C60" s="488"/>
      <c r="D60" s="488"/>
      <c r="E60" s="488"/>
      <c r="F60" s="488"/>
      <c r="G60" s="488"/>
      <c r="H60" s="488"/>
      <c r="I60" s="488"/>
      <c r="J60" s="488"/>
      <c r="K60" s="488"/>
      <c r="L60" s="488"/>
      <c r="M60" s="483"/>
    </row>
    <row r="61" spans="1:13" x14ac:dyDescent="0.25">
      <c r="A61" s="487"/>
      <c r="B61" s="488"/>
      <c r="C61" s="488"/>
      <c r="D61" s="488"/>
      <c r="E61" s="488"/>
      <c r="F61" s="488"/>
      <c r="G61" s="488"/>
      <c r="H61" s="488"/>
      <c r="I61" s="488"/>
      <c r="J61" s="488"/>
      <c r="K61" s="488"/>
      <c r="L61" s="488"/>
      <c r="M61" s="483"/>
    </row>
    <row r="62" spans="1:13" x14ac:dyDescent="0.25">
      <c r="A62" s="487"/>
      <c r="B62" s="488"/>
      <c r="C62" s="488"/>
      <c r="D62" s="488"/>
      <c r="E62" s="488"/>
      <c r="F62" s="488"/>
      <c r="G62" s="488"/>
      <c r="H62" s="488"/>
      <c r="I62" s="488"/>
      <c r="J62" s="488"/>
      <c r="K62" s="488"/>
      <c r="L62" s="488"/>
      <c r="M62" s="483"/>
    </row>
    <row r="63" spans="1:13" x14ac:dyDescent="0.25">
      <c r="A63" s="487"/>
      <c r="B63" s="488"/>
      <c r="C63" s="488"/>
      <c r="D63" s="488"/>
      <c r="E63" s="488"/>
      <c r="F63" s="488"/>
      <c r="G63" s="488"/>
      <c r="H63" s="488"/>
      <c r="I63" s="488"/>
      <c r="J63" s="488"/>
      <c r="K63" s="488"/>
      <c r="L63" s="488"/>
      <c r="M63" s="483"/>
    </row>
    <row r="64" spans="1:13" x14ac:dyDescent="0.25">
      <c r="A64" s="487"/>
      <c r="B64" s="488"/>
      <c r="C64" s="488"/>
      <c r="D64" s="488"/>
      <c r="E64" s="488"/>
      <c r="F64" s="488"/>
      <c r="G64" s="488"/>
      <c r="H64" s="488"/>
      <c r="I64" s="488"/>
      <c r="J64" s="488"/>
      <c r="K64" s="488"/>
      <c r="L64" s="488"/>
      <c r="M64" s="483"/>
    </row>
    <row r="65" spans="1:13" x14ac:dyDescent="0.25">
      <c r="A65" s="487"/>
      <c r="B65" s="488"/>
      <c r="C65" s="488"/>
      <c r="D65" s="488"/>
      <c r="E65" s="488"/>
      <c r="F65" s="488"/>
      <c r="G65" s="488"/>
      <c r="H65" s="488"/>
      <c r="I65" s="488"/>
      <c r="J65" s="488"/>
      <c r="K65" s="488"/>
      <c r="L65" s="488"/>
      <c r="M65" s="483"/>
    </row>
    <row r="66" spans="1:13" x14ac:dyDescent="0.25">
      <c r="A66" s="487"/>
      <c r="B66" s="488"/>
      <c r="C66" s="488"/>
      <c r="D66" s="488"/>
      <c r="E66" s="488"/>
      <c r="F66" s="488"/>
      <c r="G66" s="488"/>
      <c r="H66" s="488"/>
      <c r="I66" s="488"/>
      <c r="J66" s="488"/>
      <c r="K66" s="488"/>
      <c r="L66" s="488"/>
      <c r="M66" s="483"/>
    </row>
    <row r="67" spans="1:13" x14ac:dyDescent="0.25">
      <c r="A67" s="487"/>
      <c r="B67" s="488"/>
      <c r="C67" s="488"/>
      <c r="D67" s="488"/>
      <c r="E67" s="488"/>
      <c r="F67" s="488"/>
      <c r="G67" s="488"/>
      <c r="H67" s="488"/>
      <c r="I67" s="488"/>
      <c r="J67" s="488"/>
      <c r="K67" s="488"/>
      <c r="L67" s="488"/>
      <c r="M67" s="483"/>
    </row>
    <row r="68" spans="1:13" x14ac:dyDescent="0.25">
      <c r="A68" s="487"/>
      <c r="B68" s="488"/>
      <c r="C68" s="488"/>
      <c r="D68" s="488"/>
      <c r="E68" s="488"/>
      <c r="F68" s="488"/>
      <c r="G68" s="488"/>
      <c r="H68" s="488"/>
      <c r="I68" s="488"/>
      <c r="J68" s="488"/>
      <c r="K68" s="488"/>
      <c r="L68" s="488"/>
      <c r="M68" s="483"/>
    </row>
    <row r="69" spans="1:13" x14ac:dyDescent="0.25">
      <c r="A69" s="487"/>
      <c r="B69" s="488"/>
      <c r="C69" s="488"/>
      <c r="D69" s="488"/>
      <c r="E69" s="488"/>
      <c r="F69" s="488"/>
      <c r="G69" s="488"/>
      <c r="H69" s="488"/>
      <c r="I69" s="488"/>
      <c r="J69" s="488"/>
      <c r="K69" s="488"/>
      <c r="L69" s="488"/>
      <c r="M69" s="483"/>
    </row>
    <row r="70" spans="1:13" x14ac:dyDescent="0.25">
      <c r="A70" s="487"/>
      <c r="B70" s="488"/>
      <c r="C70" s="488"/>
      <c r="D70" s="488"/>
      <c r="E70" s="488"/>
      <c r="F70" s="488"/>
      <c r="G70" s="488"/>
      <c r="H70" s="488"/>
      <c r="I70" s="488"/>
      <c r="J70" s="488"/>
      <c r="K70" s="488"/>
      <c r="L70" s="488"/>
      <c r="M70" s="483"/>
    </row>
    <row r="71" spans="1:13" x14ac:dyDescent="0.25">
      <c r="A71" s="487"/>
      <c r="B71" s="488"/>
      <c r="C71" s="488"/>
      <c r="D71" s="488"/>
      <c r="E71" s="488"/>
      <c r="F71" s="488"/>
      <c r="G71" s="488"/>
      <c r="H71" s="488"/>
      <c r="I71" s="488"/>
      <c r="J71" s="488"/>
      <c r="K71" s="488"/>
      <c r="L71" s="488"/>
      <c r="M71" s="483"/>
    </row>
    <row r="72" spans="1:13" x14ac:dyDescent="0.25">
      <c r="A72" s="487"/>
      <c r="B72" s="488"/>
      <c r="C72" s="488"/>
      <c r="D72" s="488"/>
      <c r="E72" s="488"/>
      <c r="F72" s="488"/>
      <c r="G72" s="488"/>
      <c r="H72" s="488"/>
      <c r="I72" s="488"/>
      <c r="J72" s="488"/>
      <c r="K72" s="488"/>
      <c r="L72" s="488"/>
      <c r="M72" s="483"/>
    </row>
    <row r="73" spans="1:13" x14ac:dyDescent="0.25">
      <c r="A73" s="487"/>
      <c r="B73" s="488"/>
      <c r="C73" s="488"/>
      <c r="D73" s="488"/>
      <c r="E73" s="488"/>
      <c r="F73" s="488"/>
      <c r="G73" s="488"/>
      <c r="H73" s="488"/>
      <c r="I73" s="488"/>
      <c r="J73" s="488"/>
      <c r="K73" s="488"/>
      <c r="L73" s="488"/>
      <c r="M73" s="483"/>
    </row>
    <row r="74" spans="1:13" x14ac:dyDescent="0.25">
      <c r="A74" s="487"/>
      <c r="B74" s="488"/>
      <c r="C74" s="488"/>
      <c r="D74" s="488"/>
      <c r="E74" s="488"/>
      <c r="F74" s="488"/>
      <c r="G74" s="488"/>
      <c r="H74" s="488"/>
      <c r="I74" s="488"/>
      <c r="J74" s="488"/>
      <c r="K74" s="488"/>
      <c r="L74" s="488"/>
      <c r="M74" s="483"/>
    </row>
    <row r="75" spans="1:13" x14ac:dyDescent="0.25">
      <c r="A75" s="487"/>
      <c r="B75" s="488"/>
      <c r="C75" s="488"/>
      <c r="D75" s="488"/>
      <c r="E75" s="488"/>
      <c r="F75" s="488"/>
      <c r="G75" s="488"/>
      <c r="H75" s="488"/>
      <c r="I75" s="488"/>
      <c r="J75" s="488"/>
      <c r="K75" s="488"/>
      <c r="L75" s="488"/>
      <c r="M75" s="483"/>
    </row>
    <row r="76" spans="1:13" x14ac:dyDescent="0.25">
      <c r="A76" s="487"/>
      <c r="B76" s="488"/>
      <c r="C76" s="488"/>
      <c r="D76" s="488"/>
      <c r="E76" s="488"/>
      <c r="F76" s="488"/>
      <c r="G76" s="488"/>
      <c r="H76" s="488"/>
      <c r="I76" s="488"/>
      <c r="J76" s="488"/>
      <c r="K76" s="488"/>
      <c r="L76" s="488"/>
      <c r="M76" s="483"/>
    </row>
    <row r="77" spans="1:13" x14ac:dyDescent="0.25">
      <c r="A77" s="487"/>
      <c r="B77" s="488"/>
      <c r="C77" s="488"/>
      <c r="D77" s="488"/>
      <c r="E77" s="488"/>
      <c r="F77" s="488"/>
      <c r="G77" s="488"/>
      <c r="H77" s="488"/>
      <c r="I77" s="488"/>
      <c r="J77" s="488"/>
      <c r="K77" s="488"/>
      <c r="L77" s="488"/>
      <c r="M77" s="483"/>
    </row>
    <row r="78" spans="1:13" x14ac:dyDescent="0.25">
      <c r="A78" s="487"/>
      <c r="B78" s="488"/>
      <c r="C78" s="488"/>
      <c r="D78" s="488"/>
      <c r="E78" s="488"/>
      <c r="F78" s="488"/>
      <c r="G78" s="488"/>
      <c r="H78" s="488"/>
      <c r="I78" s="488"/>
      <c r="J78" s="488"/>
      <c r="K78" s="488"/>
      <c r="L78" s="488"/>
      <c r="M78" s="483"/>
    </row>
    <row r="79" spans="1:13" ht="13.8" thickBot="1" x14ac:dyDescent="0.3">
      <c r="A79" s="489"/>
      <c r="B79" s="490"/>
      <c r="C79" s="490"/>
      <c r="D79" s="490"/>
      <c r="E79" s="490"/>
      <c r="F79" s="490"/>
      <c r="G79" s="490"/>
      <c r="H79" s="490"/>
      <c r="I79" s="490"/>
      <c r="J79" s="490"/>
      <c r="K79" s="490"/>
      <c r="L79" s="490"/>
      <c r="M79" s="484"/>
    </row>
    <row r="80" spans="1:13" s="488" customFormat="1" x14ac:dyDescent="0.25"/>
    <row r="81" s="488" customFormat="1" x14ac:dyDescent="0.25"/>
    <row r="82" s="488" customFormat="1" x14ac:dyDescent="0.25"/>
    <row r="83" s="488" customFormat="1" x14ac:dyDescent="0.25"/>
    <row r="84" s="488" customFormat="1" x14ac:dyDescent="0.25"/>
    <row r="85" s="488" customFormat="1" x14ac:dyDescent="0.25"/>
    <row r="86" s="488" customFormat="1" x14ac:dyDescent="0.25"/>
    <row r="87" s="488" customFormat="1" x14ac:dyDescent="0.25"/>
    <row r="88" s="488" customFormat="1" x14ac:dyDescent="0.25"/>
    <row r="89" s="488" customFormat="1" x14ac:dyDescent="0.25"/>
    <row r="90" s="488" customFormat="1" x14ac:dyDescent="0.25"/>
    <row r="91" s="488" customFormat="1" x14ac:dyDescent="0.25"/>
    <row r="92" s="488" customFormat="1" x14ac:dyDescent="0.25"/>
    <row r="93" s="488" customFormat="1" x14ac:dyDescent="0.25"/>
    <row r="94" s="488" customFormat="1" x14ac:dyDescent="0.25"/>
    <row r="95" s="488" customFormat="1" x14ac:dyDescent="0.25"/>
    <row r="96" s="488" customFormat="1" x14ac:dyDescent="0.25"/>
    <row r="97" s="488" customFormat="1" x14ac:dyDescent="0.25"/>
    <row r="98" s="488" customFormat="1" x14ac:dyDescent="0.25"/>
    <row r="99" s="488" customFormat="1" x14ac:dyDescent="0.25"/>
    <row r="100" s="488" customFormat="1" x14ac:dyDescent="0.25"/>
    <row r="101" s="488" customFormat="1" x14ac:dyDescent="0.25"/>
    <row r="102" s="488" customFormat="1" x14ac:dyDescent="0.25"/>
    <row r="103" s="488" customFormat="1" x14ac:dyDescent="0.25"/>
    <row r="104" s="488" customFormat="1" x14ac:dyDescent="0.25"/>
    <row r="105" s="488" customFormat="1" x14ac:dyDescent="0.25"/>
    <row r="106" s="488" customFormat="1" x14ac:dyDescent="0.25"/>
    <row r="107" s="488" customFormat="1" x14ac:dyDescent="0.25"/>
    <row r="108" s="488" customFormat="1" x14ac:dyDescent="0.25"/>
    <row r="109" s="488" customFormat="1" x14ac:dyDescent="0.25"/>
    <row r="110" s="488" customFormat="1" x14ac:dyDescent="0.25"/>
    <row r="111" s="488" customFormat="1" x14ac:dyDescent="0.25"/>
    <row r="112" s="488" customFormat="1" x14ac:dyDescent="0.25"/>
    <row r="113" s="488" customFormat="1" x14ac:dyDescent="0.25"/>
    <row r="114" s="488" customFormat="1" x14ac:dyDescent="0.25"/>
    <row r="115" s="488" customFormat="1" x14ac:dyDescent="0.25"/>
    <row r="116" s="488" customFormat="1" x14ac:dyDescent="0.25"/>
    <row r="117" s="488" customFormat="1" x14ac:dyDescent="0.25"/>
    <row r="118" s="488" customFormat="1" x14ac:dyDescent="0.25"/>
    <row r="119" s="488" customFormat="1" x14ac:dyDescent="0.25"/>
    <row r="120" s="488" customFormat="1" x14ac:dyDescent="0.25"/>
    <row r="121" s="488" customFormat="1" x14ac:dyDescent="0.25"/>
    <row r="122" s="488" customFormat="1" x14ac:dyDescent="0.25"/>
    <row r="123" s="488" customFormat="1" x14ac:dyDescent="0.25"/>
    <row r="124" s="488" customFormat="1" x14ac:dyDescent="0.25"/>
    <row r="125" s="488" customFormat="1" x14ac:dyDescent="0.25"/>
    <row r="126" s="488" customFormat="1" x14ac:dyDescent="0.25"/>
    <row r="127" s="488" customFormat="1" x14ac:dyDescent="0.25"/>
    <row r="128" s="488" customFormat="1" x14ac:dyDescent="0.25"/>
    <row r="129" s="488" customFormat="1" x14ac:dyDescent="0.25"/>
    <row r="130" s="488" customFormat="1" x14ac:dyDescent="0.25"/>
    <row r="131" s="488" customFormat="1" x14ac:dyDescent="0.25"/>
    <row r="132" s="488" customFormat="1" x14ac:dyDescent="0.25"/>
    <row r="133" s="488" customFormat="1" x14ac:dyDescent="0.25"/>
    <row r="134" s="488" customFormat="1" x14ac:dyDescent="0.25"/>
    <row r="135" s="488" customFormat="1" x14ac:dyDescent="0.25"/>
    <row r="136" s="488" customFormat="1" x14ac:dyDescent="0.25"/>
    <row r="137" s="488" customFormat="1" x14ac:dyDescent="0.25"/>
    <row r="138" s="488" customFormat="1" x14ac:dyDescent="0.25"/>
    <row r="139" s="488" customFormat="1" x14ac:dyDescent="0.25"/>
    <row r="140" s="488" customFormat="1" x14ac:dyDescent="0.25"/>
    <row r="141" s="488" customFormat="1" x14ac:dyDescent="0.25"/>
    <row r="142" s="488" customFormat="1" x14ac:dyDescent="0.25"/>
    <row r="143" s="488" customFormat="1" x14ac:dyDescent="0.25"/>
    <row r="144" s="488" customFormat="1" x14ac:dyDescent="0.25"/>
    <row r="145" s="488" customFormat="1" x14ac:dyDescent="0.25"/>
    <row r="146" s="488" customFormat="1" x14ac:dyDescent="0.25"/>
    <row r="147" s="488" customFormat="1" x14ac:dyDescent="0.25"/>
    <row r="148" s="488" customFormat="1" x14ac:dyDescent="0.25"/>
    <row r="149" s="488" customFormat="1" x14ac:dyDescent="0.25"/>
    <row r="150" s="488" customFormat="1" x14ac:dyDescent="0.25"/>
    <row r="151" s="488" customFormat="1" x14ac:dyDescent="0.25"/>
    <row r="152" s="488" customFormat="1" x14ac:dyDescent="0.25"/>
    <row r="153" s="488" customFormat="1" x14ac:dyDescent="0.25"/>
    <row r="154" s="488" customFormat="1" x14ac:dyDescent="0.25"/>
    <row r="155" s="488" customFormat="1" x14ac:dyDescent="0.25"/>
    <row r="156" s="488" customFormat="1" x14ac:dyDescent="0.25"/>
    <row r="157" s="488" customFormat="1" x14ac:dyDescent="0.25"/>
    <row r="158" s="488" customFormat="1" x14ac:dyDescent="0.25"/>
    <row r="159" s="488" customFormat="1" x14ac:dyDescent="0.25"/>
    <row r="160" s="488" customFormat="1" x14ac:dyDescent="0.25"/>
    <row r="161" s="488" customFormat="1" x14ac:dyDescent="0.25"/>
    <row r="162" s="488" customFormat="1" x14ac:dyDescent="0.25"/>
    <row r="163" s="488" customFormat="1" x14ac:dyDescent="0.25"/>
    <row r="164" s="488" customFormat="1" x14ac:dyDescent="0.25"/>
    <row r="165" s="488" customFormat="1" x14ac:dyDescent="0.25"/>
    <row r="166" s="488" customFormat="1" x14ac:dyDescent="0.25"/>
    <row r="167" s="488" customFormat="1" x14ac:dyDescent="0.25"/>
    <row r="168" s="488" customFormat="1" x14ac:dyDescent="0.25"/>
    <row r="169" s="488" customFormat="1" x14ac:dyDescent="0.25"/>
    <row r="170" s="488" customFormat="1" x14ac:dyDescent="0.25"/>
    <row r="171" s="488" customFormat="1" x14ac:dyDescent="0.25"/>
    <row r="172" s="488" customFormat="1" x14ac:dyDescent="0.25"/>
    <row r="173" s="488" customFormat="1" x14ac:dyDescent="0.25"/>
    <row r="174" s="488" customFormat="1" x14ac:dyDescent="0.25"/>
    <row r="175" s="488" customFormat="1" x14ac:dyDescent="0.25"/>
    <row r="176" s="488" customFormat="1" x14ac:dyDescent="0.25"/>
    <row r="177" s="488" customFormat="1" x14ac:dyDescent="0.25"/>
    <row r="178" s="488" customFormat="1" x14ac:dyDescent="0.25"/>
    <row r="179" s="488" customFormat="1" x14ac:dyDescent="0.25"/>
    <row r="180" s="488" customFormat="1" x14ac:dyDescent="0.25"/>
    <row r="181" s="488" customFormat="1" x14ac:dyDescent="0.25"/>
    <row r="182" s="488" customFormat="1" x14ac:dyDescent="0.25"/>
    <row r="183" s="488" customFormat="1" x14ac:dyDescent="0.25"/>
    <row r="184" s="488" customFormat="1" x14ac:dyDescent="0.25"/>
    <row r="185" s="488" customFormat="1" x14ac:dyDescent="0.25"/>
    <row r="186" s="488" customFormat="1" x14ac:dyDescent="0.25"/>
    <row r="187" s="488" customFormat="1" x14ac:dyDescent="0.25"/>
    <row r="188" s="488" customFormat="1" x14ac:dyDescent="0.25"/>
    <row r="189" s="488" customFormat="1" x14ac:dyDescent="0.25"/>
    <row r="190" s="488" customFormat="1" x14ac:dyDescent="0.25"/>
    <row r="191" s="488" customFormat="1" x14ac:dyDescent="0.25"/>
    <row r="192" s="488" customFormat="1" x14ac:dyDescent="0.25"/>
    <row r="193" s="488" customFormat="1" x14ac:dyDescent="0.25"/>
    <row r="194" s="488" customFormat="1" x14ac:dyDescent="0.25"/>
    <row r="195" s="488" customFormat="1" x14ac:dyDescent="0.25"/>
    <row r="196" s="488" customFormat="1" x14ac:dyDescent="0.25"/>
    <row r="197" s="488" customFormat="1" x14ac:dyDescent="0.25"/>
    <row r="198" s="488" customFormat="1" x14ac:dyDescent="0.25"/>
    <row r="199" s="488" customFormat="1" x14ac:dyDescent="0.25"/>
    <row r="200" s="488" customFormat="1" x14ac:dyDescent="0.25"/>
    <row r="201" s="488" customFormat="1" x14ac:dyDescent="0.25"/>
    <row r="202" s="488" customFormat="1" x14ac:dyDescent="0.25"/>
    <row r="203" s="488" customFormat="1" x14ac:dyDescent="0.25"/>
    <row r="204" s="488" customFormat="1" x14ac:dyDescent="0.25"/>
    <row r="205" s="488" customFormat="1" x14ac:dyDescent="0.25"/>
    <row r="206" s="488" customFormat="1" x14ac:dyDescent="0.25"/>
    <row r="207" s="488" customFormat="1" x14ac:dyDescent="0.25"/>
    <row r="208" s="488" customFormat="1" x14ac:dyDescent="0.25"/>
    <row r="209" s="488" customFormat="1" x14ac:dyDescent="0.25"/>
    <row r="210" s="488" customFormat="1" x14ac:dyDescent="0.25"/>
    <row r="211" s="488" customFormat="1" x14ac:dyDescent="0.25"/>
    <row r="212" s="488" customFormat="1" x14ac:dyDescent="0.25"/>
    <row r="213" s="488" customFormat="1" x14ac:dyDescent="0.25"/>
    <row r="214" s="488" customFormat="1" x14ac:dyDescent="0.25"/>
    <row r="215" s="488" customFormat="1" x14ac:dyDescent="0.25"/>
    <row r="216" s="488" customFormat="1" x14ac:dyDescent="0.25"/>
    <row r="217" s="488" customFormat="1" x14ac:dyDescent="0.25"/>
    <row r="218" s="488" customFormat="1" x14ac:dyDescent="0.25"/>
    <row r="219" s="488" customFormat="1" x14ac:dyDescent="0.25"/>
    <row r="220" s="488" customFormat="1" x14ac:dyDescent="0.25"/>
    <row r="221" s="488" customFormat="1" x14ac:dyDescent="0.25"/>
    <row r="222" s="488" customFormat="1" x14ac:dyDescent="0.25"/>
    <row r="223" s="488" customFormat="1" x14ac:dyDescent="0.25"/>
    <row r="224" s="488" customFormat="1" x14ac:dyDescent="0.25"/>
    <row r="225" s="488" customFormat="1" x14ac:dyDescent="0.25"/>
    <row r="226" s="488" customFormat="1" x14ac:dyDescent="0.25"/>
    <row r="227" s="488" customFormat="1" x14ac:dyDescent="0.25"/>
    <row r="228" s="488" customFormat="1" x14ac:dyDescent="0.25"/>
    <row r="229" s="488" customFormat="1" x14ac:dyDescent="0.25"/>
    <row r="230" s="488" customFormat="1" x14ac:dyDescent="0.25"/>
    <row r="231" s="488" customFormat="1" x14ac:dyDescent="0.25"/>
    <row r="232" s="488" customFormat="1" x14ac:dyDescent="0.25"/>
    <row r="233" s="488" customFormat="1" x14ac:dyDescent="0.25"/>
    <row r="234" s="488" customFormat="1" x14ac:dyDescent="0.25"/>
    <row r="235" s="488" customFormat="1" x14ac:dyDescent="0.25"/>
    <row r="236" s="488" customFormat="1" x14ac:dyDescent="0.25"/>
    <row r="237" s="488" customFormat="1" x14ac:dyDescent="0.25"/>
    <row r="238" s="488" customFormat="1" x14ac:dyDescent="0.25"/>
    <row r="239" s="488" customFormat="1" x14ac:dyDescent="0.25"/>
    <row r="240" s="488" customFormat="1" x14ac:dyDescent="0.25"/>
    <row r="241" s="488" customFormat="1" x14ac:dyDescent="0.25"/>
    <row r="242" s="488" customFormat="1" x14ac:dyDescent="0.25"/>
    <row r="243" s="488" customFormat="1" x14ac:dyDescent="0.25"/>
    <row r="244" s="488" customFormat="1" x14ac:dyDescent="0.25"/>
    <row r="245" s="488" customFormat="1" x14ac:dyDescent="0.25"/>
    <row r="246" s="488" customFormat="1" x14ac:dyDescent="0.25"/>
    <row r="247" s="488" customFormat="1" x14ac:dyDescent="0.25"/>
    <row r="248" s="488" customFormat="1" x14ac:dyDescent="0.25"/>
    <row r="249" s="488" customFormat="1" x14ac:dyDescent="0.25"/>
    <row r="250" s="488" customFormat="1" x14ac:dyDescent="0.25"/>
    <row r="251" s="488" customFormat="1" x14ac:dyDescent="0.25"/>
    <row r="252" s="488" customFormat="1" x14ac:dyDescent="0.25"/>
    <row r="253" s="488" customFormat="1" x14ac:dyDescent="0.25"/>
    <row r="254" s="488" customFormat="1" x14ac:dyDescent="0.25"/>
    <row r="255" s="488" customFormat="1" x14ac:dyDescent="0.25"/>
    <row r="256" s="488" customFormat="1" x14ac:dyDescent="0.25"/>
    <row r="257" s="488" customFormat="1" x14ac:dyDescent="0.25"/>
    <row r="258" s="488" customFormat="1" x14ac:dyDescent="0.25"/>
    <row r="259" s="488" customFormat="1" x14ac:dyDescent="0.25"/>
    <row r="260" s="488" customFormat="1" x14ac:dyDescent="0.25"/>
    <row r="261" s="488" customFormat="1" x14ac:dyDescent="0.25"/>
    <row r="262" s="488" customFormat="1" x14ac:dyDescent="0.25"/>
    <row r="263" s="488" customFormat="1" x14ac:dyDescent="0.25"/>
    <row r="264" s="488" customFormat="1" x14ac:dyDescent="0.25"/>
    <row r="265" s="488" customFormat="1" x14ac:dyDescent="0.25"/>
    <row r="266" s="488" customFormat="1" x14ac:dyDescent="0.25"/>
    <row r="267" s="488" customFormat="1" x14ac:dyDescent="0.25"/>
    <row r="268" s="488" customFormat="1" x14ac:dyDescent="0.25"/>
    <row r="269" s="488" customFormat="1" x14ac:dyDescent="0.25"/>
    <row r="270" s="488" customFormat="1" x14ac:dyDescent="0.25"/>
    <row r="271" s="488" customFormat="1" x14ac:dyDescent="0.25"/>
    <row r="272" s="488" customFormat="1" x14ac:dyDescent="0.25"/>
    <row r="273" s="488" customFormat="1" x14ac:dyDescent="0.25"/>
    <row r="274" s="488" customFormat="1" x14ac:dyDescent="0.25"/>
    <row r="275" s="488" customFormat="1" x14ac:dyDescent="0.25"/>
    <row r="276" s="488" customFormat="1" x14ac:dyDescent="0.25"/>
    <row r="277" s="488" customFormat="1" x14ac:dyDescent="0.25"/>
    <row r="278" s="488" customFormat="1" x14ac:dyDescent="0.25"/>
    <row r="279" s="488" customFormat="1" x14ac:dyDescent="0.25"/>
    <row r="280" s="488" customFormat="1" x14ac:dyDescent="0.25"/>
    <row r="281" s="488" customFormat="1" x14ac:dyDescent="0.25"/>
    <row r="282" s="488" customFormat="1" x14ac:dyDescent="0.25"/>
    <row r="283" s="488" customFormat="1" x14ac:dyDescent="0.25"/>
    <row r="284" s="488" customFormat="1" x14ac:dyDescent="0.25"/>
    <row r="285" s="488" customFormat="1" x14ac:dyDescent="0.25"/>
    <row r="286" s="488" customFormat="1" x14ac:dyDescent="0.25"/>
    <row r="287" s="488" customFormat="1" x14ac:dyDescent="0.25"/>
    <row r="288" s="488" customFormat="1" x14ac:dyDescent="0.25"/>
    <row r="289" s="488" customFormat="1" x14ac:dyDescent="0.25"/>
    <row r="290" s="488" customFormat="1" x14ac:dyDescent="0.25"/>
    <row r="291" s="488" customFormat="1" x14ac:dyDescent="0.25"/>
    <row r="292" s="488" customFormat="1" x14ac:dyDescent="0.25"/>
    <row r="293" s="488" customFormat="1" x14ac:dyDescent="0.25"/>
    <row r="294" s="488" customFormat="1" x14ac:dyDescent="0.25"/>
    <row r="295" s="488" customFormat="1" x14ac:dyDescent="0.25"/>
    <row r="296" s="488" customFormat="1" x14ac:dyDescent="0.25"/>
    <row r="297" s="488" customFormat="1" x14ac:dyDescent="0.25"/>
    <row r="298" s="488" customFormat="1" x14ac:dyDescent="0.25"/>
    <row r="299" s="488" customFormat="1" x14ac:dyDescent="0.25"/>
    <row r="300" s="488" customFormat="1" x14ac:dyDescent="0.25"/>
    <row r="301" s="488" customFormat="1" x14ac:dyDescent="0.25"/>
    <row r="302" s="488" customFormat="1" x14ac:dyDescent="0.25"/>
    <row r="303" s="488" customFormat="1" x14ac:dyDescent="0.25"/>
    <row r="304" s="488" customFormat="1" x14ac:dyDescent="0.25"/>
    <row r="305" s="488" customFormat="1" x14ac:dyDescent="0.25"/>
    <row r="306" s="488" customFormat="1" x14ac:dyDescent="0.25"/>
    <row r="307" s="488" customFormat="1" x14ac:dyDescent="0.25"/>
    <row r="308" s="488" customFormat="1" x14ac:dyDescent="0.25"/>
    <row r="309" s="488" customFormat="1" x14ac:dyDescent="0.25"/>
    <row r="310" s="488" customFormat="1" x14ac:dyDescent="0.25"/>
    <row r="311" s="488" customFormat="1" x14ac:dyDescent="0.25"/>
    <row r="312" s="488" customFormat="1" x14ac:dyDescent="0.25"/>
    <row r="313" s="488" customFormat="1" x14ac:dyDescent="0.25"/>
    <row r="314" s="488" customFormat="1" x14ac:dyDescent="0.25"/>
    <row r="315" s="488" customFormat="1" x14ac:dyDescent="0.25"/>
    <row r="316" s="488" customFormat="1" x14ac:dyDescent="0.25"/>
    <row r="317" s="488" customFormat="1" x14ac:dyDescent="0.25"/>
    <row r="318" s="488" customFormat="1" x14ac:dyDescent="0.25"/>
    <row r="319" s="488" customFormat="1" x14ac:dyDescent="0.25"/>
    <row r="320" s="488" customFormat="1" x14ac:dyDescent="0.25"/>
    <row r="321" s="488" customFormat="1" x14ac:dyDescent="0.25"/>
    <row r="322" s="488" customFormat="1" x14ac:dyDescent="0.25"/>
    <row r="323" s="488" customFormat="1" x14ac:dyDescent="0.25"/>
    <row r="324" s="488" customFormat="1" x14ac:dyDescent="0.25"/>
    <row r="325" s="488" customFormat="1" x14ac:dyDescent="0.25"/>
    <row r="326" s="488" customFormat="1" x14ac:dyDescent="0.25"/>
    <row r="327" s="488" customFormat="1" x14ac:dyDescent="0.25"/>
    <row r="328" s="488" customFormat="1" x14ac:dyDescent="0.25"/>
    <row r="329" s="488" customFormat="1" x14ac:dyDescent="0.25"/>
    <row r="330" s="488" customFormat="1" x14ac:dyDescent="0.25"/>
    <row r="331" s="488" customFormat="1" x14ac:dyDescent="0.25"/>
    <row r="332" s="488" customFormat="1" x14ac:dyDescent="0.25"/>
    <row r="333" s="488" customFormat="1" x14ac:dyDescent="0.25"/>
    <row r="334" s="488" customFormat="1" x14ac:dyDescent="0.25"/>
    <row r="335" s="488" customFormat="1" x14ac:dyDescent="0.25"/>
    <row r="336" s="488" customFormat="1" x14ac:dyDescent="0.25"/>
    <row r="337" s="488" customFormat="1" x14ac:dyDescent="0.25"/>
    <row r="338" s="488" customFormat="1" x14ac:dyDescent="0.25"/>
    <row r="339" s="488" customFormat="1" x14ac:dyDescent="0.25"/>
    <row r="340" s="488" customFormat="1" x14ac:dyDescent="0.25"/>
    <row r="341" s="488" customFormat="1" x14ac:dyDescent="0.25"/>
    <row r="342" s="488" customFormat="1" x14ac:dyDescent="0.25"/>
    <row r="343" s="488" customFormat="1" x14ac:dyDescent="0.25"/>
    <row r="344" s="488" customFormat="1" x14ac:dyDescent="0.25"/>
    <row r="345" s="488" customFormat="1" x14ac:dyDescent="0.25"/>
    <row r="346" s="488" customFormat="1" x14ac:dyDescent="0.25"/>
    <row r="347" s="488" customFormat="1" x14ac:dyDescent="0.25"/>
    <row r="348" s="488" customFormat="1" x14ac:dyDescent="0.25"/>
    <row r="349" s="488" customFormat="1" x14ac:dyDescent="0.25"/>
    <row r="350" s="488" customFormat="1" x14ac:dyDescent="0.25"/>
    <row r="351" s="488" customFormat="1" x14ac:dyDescent="0.25"/>
    <row r="352" s="488" customFormat="1" x14ac:dyDescent="0.25"/>
    <row r="353" s="488" customFormat="1" x14ac:dyDescent="0.25"/>
    <row r="354" s="488" customFormat="1" x14ac:dyDescent="0.25"/>
    <row r="355" s="488" customFormat="1" x14ac:dyDescent="0.25"/>
    <row r="356" s="488" customFormat="1" x14ac:dyDescent="0.25"/>
    <row r="357" s="488" customFormat="1" x14ac:dyDescent="0.25"/>
    <row r="358" s="488" customFormat="1" x14ac:dyDescent="0.25"/>
    <row r="359" s="488" customFormat="1" x14ac:dyDescent="0.25"/>
    <row r="360" s="488" customFormat="1" x14ac:dyDescent="0.25"/>
    <row r="361" s="488" customFormat="1" x14ac:dyDescent="0.25"/>
    <row r="362" s="488" customFormat="1" x14ac:dyDescent="0.25"/>
    <row r="363" s="488" customFormat="1" x14ac:dyDescent="0.25"/>
    <row r="364" s="488" customFormat="1" x14ac:dyDescent="0.25"/>
    <row r="365" s="488" customFormat="1" x14ac:dyDescent="0.25"/>
    <row r="366" s="488" customFormat="1" x14ac:dyDescent="0.25"/>
    <row r="367" s="488" customFormat="1" x14ac:dyDescent="0.25"/>
    <row r="368" s="488" customFormat="1" x14ac:dyDescent="0.25"/>
    <row r="369" s="488" customFormat="1" x14ac:dyDescent="0.25"/>
    <row r="370" s="488" customFormat="1" x14ac:dyDescent="0.25"/>
    <row r="371" s="488" customFormat="1" x14ac:dyDescent="0.25"/>
    <row r="372" s="488" customFormat="1" x14ac:dyDescent="0.25"/>
    <row r="373" s="488" customFormat="1" x14ac:dyDescent="0.25"/>
    <row r="374" s="488" customFormat="1" x14ac:dyDescent="0.25"/>
    <row r="375" s="488" customFormat="1" x14ac:dyDescent="0.25"/>
    <row r="376" s="488" customFormat="1" x14ac:dyDescent="0.25"/>
    <row r="377" s="488" customFormat="1" x14ac:dyDescent="0.25"/>
    <row r="378" s="488" customFormat="1" x14ac:dyDescent="0.25"/>
    <row r="379" s="488" customFormat="1" x14ac:dyDescent="0.25"/>
    <row r="380" s="488" customFormat="1" x14ac:dyDescent="0.25"/>
    <row r="381" s="488" customFormat="1" x14ac:dyDescent="0.25"/>
    <row r="382" s="488" customFormat="1" x14ac:dyDescent="0.25"/>
    <row r="383" s="488" customFormat="1" x14ac:dyDescent="0.25"/>
    <row r="384" s="488" customFormat="1" x14ac:dyDescent="0.25"/>
    <row r="385" s="488" customFormat="1" x14ac:dyDescent="0.25"/>
    <row r="386" s="488" customFormat="1" x14ac:dyDescent="0.25"/>
    <row r="387" s="488" customFormat="1" x14ac:dyDescent="0.25"/>
    <row r="388" s="488" customFormat="1" x14ac:dyDescent="0.25"/>
    <row r="389" s="488" customFormat="1" x14ac:dyDescent="0.25"/>
    <row r="390" s="488" customFormat="1" x14ac:dyDescent="0.25"/>
    <row r="391" s="488" customFormat="1" x14ac:dyDescent="0.25"/>
    <row r="392" s="488" customFormat="1" x14ac:dyDescent="0.25"/>
    <row r="393" s="488" customFormat="1" x14ac:dyDescent="0.25"/>
    <row r="394" s="488" customFormat="1" x14ac:dyDescent="0.25"/>
    <row r="395" s="488" customFormat="1" x14ac:dyDescent="0.25"/>
    <row r="396" s="488" customFormat="1" x14ac:dyDescent="0.25"/>
    <row r="397" s="488" customFormat="1" x14ac:dyDescent="0.25"/>
    <row r="398" s="488" customFormat="1" x14ac:dyDescent="0.25"/>
    <row r="399" s="488" customFormat="1" x14ac:dyDescent="0.25"/>
    <row r="400" s="488" customFormat="1" x14ac:dyDescent="0.25"/>
    <row r="401" s="488" customFormat="1" x14ac:dyDescent="0.25"/>
    <row r="402" s="488" customFormat="1" x14ac:dyDescent="0.25"/>
    <row r="403" s="488" customFormat="1" x14ac:dyDescent="0.25"/>
    <row r="404" s="488" customFormat="1" x14ac:dyDescent="0.25"/>
    <row r="405" s="488" customFormat="1" x14ac:dyDescent="0.25"/>
    <row r="406" s="488" customFormat="1" x14ac:dyDescent="0.25"/>
    <row r="407" s="488" customFormat="1" x14ac:dyDescent="0.25"/>
    <row r="408" s="488" customFormat="1" x14ac:dyDescent="0.25"/>
    <row r="409" s="488" customFormat="1" x14ac:dyDescent="0.25"/>
    <row r="410" s="488" customFormat="1" x14ac:dyDescent="0.25"/>
    <row r="411" s="488" customFormat="1" x14ac:dyDescent="0.25"/>
    <row r="412" s="488" customFormat="1" x14ac:dyDescent="0.25"/>
    <row r="413" s="488" customFormat="1" x14ac:dyDescent="0.25"/>
    <row r="414" s="488" customFormat="1" x14ac:dyDescent="0.25"/>
    <row r="415" s="488" customFormat="1" x14ac:dyDescent="0.25"/>
    <row r="416" s="488" customFormat="1" x14ac:dyDescent="0.25"/>
    <row r="417" s="488" customFormat="1" x14ac:dyDescent="0.25"/>
    <row r="418" s="488" customFormat="1" x14ac:dyDescent="0.25"/>
    <row r="419" s="488" customFormat="1" x14ac:dyDescent="0.25"/>
    <row r="420" s="488" customFormat="1" x14ac:dyDescent="0.25"/>
    <row r="421" s="488" customFormat="1" x14ac:dyDescent="0.25"/>
    <row r="422" s="488" customFormat="1" x14ac:dyDescent="0.25"/>
    <row r="423" s="488" customFormat="1" x14ac:dyDescent="0.25"/>
    <row r="424" s="488" customFormat="1" x14ac:dyDescent="0.25"/>
    <row r="425" s="488" customFormat="1" x14ac:dyDescent="0.25"/>
    <row r="426" s="488" customFormat="1" x14ac:dyDescent="0.25"/>
    <row r="427" s="488" customFormat="1" x14ac:dyDescent="0.25"/>
    <row r="428" s="488" customFormat="1" x14ac:dyDescent="0.25"/>
    <row r="429" s="488" customFormat="1" x14ac:dyDescent="0.25"/>
    <row r="430" s="488" customFormat="1" x14ac:dyDescent="0.25"/>
    <row r="431" s="488" customFormat="1" x14ac:dyDescent="0.25"/>
    <row r="432" s="488" customFormat="1" x14ac:dyDescent="0.25"/>
    <row r="433" s="488" customFormat="1" x14ac:dyDescent="0.25"/>
    <row r="434" s="488" customFormat="1" x14ac:dyDescent="0.25"/>
    <row r="435" s="488" customFormat="1" x14ac:dyDescent="0.25"/>
    <row r="436" s="488" customFormat="1" x14ac:dyDescent="0.25"/>
    <row r="437" s="488" customFormat="1" x14ac:dyDescent="0.25"/>
    <row r="438" s="488" customFormat="1" x14ac:dyDescent="0.25"/>
    <row r="439" s="488" customFormat="1" x14ac:dyDescent="0.25"/>
    <row r="440" s="488" customFormat="1" x14ac:dyDescent="0.25"/>
    <row r="441" s="488" customFormat="1" x14ac:dyDescent="0.25"/>
    <row r="442" s="488" customFormat="1" x14ac:dyDescent="0.25"/>
    <row r="443" s="488" customFormat="1" x14ac:dyDescent="0.25"/>
    <row r="444" s="488" customFormat="1" x14ac:dyDescent="0.25"/>
    <row r="445" s="488" customFormat="1" x14ac:dyDescent="0.25"/>
    <row r="446" s="488" customFormat="1" x14ac:dyDescent="0.25"/>
    <row r="447" s="488" customFormat="1" x14ac:dyDescent="0.25"/>
    <row r="448" s="488" customFormat="1" x14ac:dyDescent="0.25"/>
    <row r="449" s="488" customFormat="1" x14ac:dyDescent="0.25"/>
    <row r="450" s="488" customFormat="1" x14ac:dyDescent="0.25"/>
    <row r="451" s="488" customFormat="1" x14ac:dyDescent="0.25"/>
    <row r="452" s="488" customFormat="1" x14ac:dyDescent="0.25"/>
    <row r="453" s="488" customFormat="1" x14ac:dyDescent="0.25"/>
    <row r="454" s="488" customFormat="1" x14ac:dyDescent="0.25"/>
    <row r="455" s="488" customFormat="1" x14ac:dyDescent="0.25"/>
    <row r="456" s="488" customFormat="1" x14ac:dyDescent="0.25"/>
    <row r="457" s="488" customFormat="1" x14ac:dyDescent="0.25"/>
    <row r="458" s="488" customFormat="1" x14ac:dyDescent="0.25"/>
    <row r="459" s="488" customFormat="1" x14ac:dyDescent="0.25"/>
    <row r="460" s="488" customFormat="1" x14ac:dyDescent="0.25"/>
    <row r="461" s="488" customFormat="1" x14ac:dyDescent="0.25"/>
    <row r="462" s="488" customFormat="1" x14ac:dyDescent="0.25"/>
    <row r="463" s="488" customFormat="1" x14ac:dyDescent="0.25"/>
    <row r="464" s="488" customFormat="1" x14ac:dyDescent="0.25"/>
    <row r="465" s="488" customFormat="1" x14ac:dyDescent="0.25"/>
    <row r="466" s="488" customFormat="1" x14ac:dyDescent="0.25"/>
    <row r="467" s="488" customFormat="1" x14ac:dyDescent="0.25"/>
    <row r="468" s="488" customFormat="1" x14ac:dyDescent="0.25"/>
    <row r="469" s="488" customFormat="1" x14ac:dyDescent="0.25"/>
    <row r="470" s="488" customFormat="1" x14ac:dyDescent="0.25"/>
    <row r="471" s="488" customFormat="1" x14ac:dyDescent="0.25"/>
    <row r="472" s="488" customFormat="1" x14ac:dyDescent="0.25"/>
    <row r="473" s="488" customFormat="1" x14ac:dyDescent="0.25"/>
    <row r="474" s="488" customFormat="1" x14ac:dyDescent="0.25"/>
    <row r="475" s="488" customFormat="1" x14ac:dyDescent="0.25"/>
    <row r="476" s="488" customFormat="1" x14ac:dyDescent="0.25"/>
    <row r="477" s="488" customFormat="1" x14ac:dyDescent="0.25"/>
    <row r="478" s="488" customFormat="1" x14ac:dyDescent="0.25"/>
    <row r="479" s="488" customFormat="1" x14ac:dyDescent="0.25"/>
    <row r="480" s="488" customFormat="1" x14ac:dyDescent="0.25"/>
    <row r="481" s="488" customFormat="1" x14ac:dyDescent="0.25"/>
    <row r="482" s="488" customFormat="1" x14ac:dyDescent="0.25"/>
    <row r="483" s="488" customFormat="1" x14ac:dyDescent="0.25"/>
    <row r="484" s="488" customFormat="1" x14ac:dyDescent="0.25"/>
    <row r="485" s="488" customFormat="1" x14ac:dyDescent="0.25"/>
    <row r="486" s="488" customFormat="1" x14ac:dyDescent="0.25"/>
    <row r="487" s="488" customFormat="1" x14ac:dyDescent="0.25"/>
    <row r="488" s="488" customFormat="1" x14ac:dyDescent="0.25"/>
    <row r="489" s="488" customFormat="1" x14ac:dyDescent="0.25"/>
    <row r="490" s="488" customFormat="1" x14ac:dyDescent="0.25"/>
    <row r="491" s="488" customFormat="1" x14ac:dyDescent="0.25"/>
    <row r="492" s="488" customFormat="1" x14ac:dyDescent="0.25"/>
    <row r="493" s="488" customFormat="1" x14ac:dyDescent="0.25"/>
    <row r="494" s="488" customFormat="1" x14ac:dyDescent="0.25"/>
    <row r="495" s="488" customFormat="1" x14ac:dyDescent="0.25"/>
    <row r="496" s="488" customFormat="1" x14ac:dyDescent="0.25"/>
    <row r="497" s="488" customFormat="1" x14ac:dyDescent="0.25"/>
    <row r="498" s="488" customFormat="1" x14ac:dyDescent="0.25"/>
    <row r="499" s="488" customFormat="1" x14ac:dyDescent="0.25"/>
    <row r="500" s="488" customFormat="1" x14ac:dyDescent="0.25"/>
    <row r="501" s="488" customFormat="1" x14ac:dyDescent="0.25"/>
    <row r="502" s="488" customFormat="1" x14ac:dyDescent="0.25"/>
    <row r="503" s="488" customFormat="1" x14ac:dyDescent="0.25"/>
    <row r="504" s="488" customFormat="1" x14ac:dyDescent="0.25"/>
    <row r="505" s="488" customFormat="1" x14ac:dyDescent="0.25"/>
    <row r="506" s="488" customFormat="1" x14ac:dyDescent="0.25"/>
    <row r="507" s="488" customFormat="1" x14ac:dyDescent="0.25"/>
    <row r="508" s="488" customFormat="1" x14ac:dyDescent="0.25"/>
    <row r="509" s="488" customFormat="1" x14ac:dyDescent="0.25"/>
    <row r="510" s="488" customFormat="1" x14ac:dyDescent="0.25"/>
    <row r="511" s="488" customFormat="1" x14ac:dyDescent="0.25"/>
    <row r="512" s="488" customFormat="1" x14ac:dyDescent="0.25"/>
    <row r="513" s="488" customFormat="1" x14ac:dyDescent="0.25"/>
    <row r="514" s="488" customFormat="1" x14ac:dyDescent="0.25"/>
    <row r="515" s="488" customFormat="1" x14ac:dyDescent="0.25"/>
    <row r="516" s="488" customFormat="1" x14ac:dyDescent="0.25"/>
    <row r="517" s="488" customFormat="1" x14ac:dyDescent="0.25"/>
    <row r="518" s="488" customFormat="1" x14ac:dyDescent="0.25"/>
    <row r="519" s="488" customFormat="1" x14ac:dyDescent="0.25"/>
    <row r="520" s="488" customFormat="1" x14ac:dyDescent="0.25"/>
    <row r="521" s="488" customFormat="1" x14ac:dyDescent="0.25"/>
    <row r="522" s="488" customFormat="1" x14ac:dyDescent="0.25"/>
    <row r="523" s="488" customFormat="1" x14ac:dyDescent="0.25"/>
    <row r="524" s="488" customFormat="1" x14ac:dyDescent="0.25"/>
    <row r="525" s="488" customFormat="1" x14ac:dyDescent="0.25"/>
    <row r="526" s="488" customFormat="1" x14ac:dyDescent="0.25"/>
    <row r="527" s="488" customFormat="1" x14ac:dyDescent="0.25"/>
    <row r="528" s="488" customFormat="1" x14ac:dyDescent="0.25"/>
    <row r="529" s="488" customFormat="1" x14ac:dyDescent="0.25"/>
    <row r="530" s="488" customFormat="1" x14ac:dyDescent="0.25"/>
    <row r="531" s="488" customFormat="1" x14ac:dyDescent="0.25"/>
    <row r="532" s="488" customFormat="1" x14ac:dyDescent="0.25"/>
    <row r="533" s="488" customFormat="1" x14ac:dyDescent="0.25"/>
    <row r="534" s="488" customFormat="1" x14ac:dyDescent="0.25"/>
    <row r="535" s="488" customFormat="1" x14ac:dyDescent="0.25"/>
    <row r="536" s="488" customFormat="1" x14ac:dyDescent="0.25"/>
    <row r="537" s="488" customFormat="1" x14ac:dyDescent="0.25"/>
    <row r="538" s="488" customFormat="1" x14ac:dyDescent="0.25"/>
    <row r="539" s="488" customFormat="1" x14ac:dyDescent="0.25"/>
    <row r="540" s="488" customFormat="1" x14ac:dyDescent="0.25"/>
    <row r="541" s="488" customFormat="1" x14ac:dyDescent="0.25"/>
    <row r="542" s="488" customFormat="1" x14ac:dyDescent="0.25"/>
    <row r="543" s="488" customFormat="1" x14ac:dyDescent="0.25"/>
    <row r="544" s="488" customFormat="1" x14ac:dyDescent="0.25"/>
    <row r="545" s="488" customFormat="1" x14ac:dyDescent="0.25"/>
    <row r="546" s="488" customFormat="1" x14ac:dyDescent="0.25"/>
    <row r="547" s="488" customFormat="1" x14ac:dyDescent="0.25"/>
    <row r="548" s="488" customFormat="1" x14ac:dyDescent="0.25"/>
    <row r="549" s="488" customFormat="1" x14ac:dyDescent="0.25"/>
    <row r="550" s="488" customFormat="1" x14ac:dyDescent="0.25"/>
    <row r="551" s="488" customFormat="1" x14ac:dyDescent="0.25"/>
    <row r="552" s="488" customFormat="1" x14ac:dyDescent="0.25"/>
    <row r="553" s="488" customFormat="1" x14ac:dyDescent="0.25"/>
    <row r="554" s="488" customFormat="1" x14ac:dyDescent="0.25"/>
    <row r="555" s="488" customFormat="1" x14ac:dyDescent="0.25"/>
    <row r="556" s="488" customFormat="1" x14ac:dyDescent="0.25"/>
    <row r="557" s="488" customFormat="1" x14ac:dyDescent="0.25"/>
    <row r="558" s="488" customFormat="1" x14ac:dyDescent="0.25"/>
    <row r="559" s="488" customFormat="1" x14ac:dyDescent="0.25"/>
    <row r="560" s="488" customFormat="1" x14ac:dyDescent="0.25"/>
    <row r="561" s="488" customFormat="1" x14ac:dyDescent="0.25"/>
    <row r="562" s="488" customFormat="1" x14ac:dyDescent="0.25"/>
    <row r="563" s="488" customFormat="1" x14ac:dyDescent="0.25"/>
    <row r="564" s="488" customFormat="1" x14ac:dyDescent="0.25"/>
    <row r="565" s="488" customFormat="1" x14ac:dyDescent="0.25"/>
    <row r="566" s="488" customFormat="1" x14ac:dyDescent="0.25"/>
    <row r="567" s="488" customFormat="1" x14ac:dyDescent="0.25"/>
    <row r="568" s="488" customFormat="1" x14ac:dyDescent="0.25"/>
    <row r="569" s="488" customFormat="1" x14ac:dyDescent="0.25"/>
    <row r="570" s="488" customFormat="1" x14ac:dyDescent="0.25"/>
    <row r="571" s="488" customFormat="1" x14ac:dyDescent="0.25"/>
    <row r="572" s="488" customFormat="1" x14ac:dyDescent="0.25"/>
    <row r="573" s="488" customFormat="1" x14ac:dyDescent="0.25"/>
    <row r="574" s="488" customFormat="1" x14ac:dyDescent="0.25"/>
    <row r="575" s="488" customFormat="1" x14ac:dyDescent="0.25"/>
    <row r="576" s="488" customFormat="1" x14ac:dyDescent="0.25"/>
    <row r="577" s="488" customFormat="1" x14ac:dyDescent="0.25"/>
    <row r="578" s="488" customFormat="1" x14ac:dyDescent="0.25"/>
    <row r="579" s="488" customFormat="1" x14ac:dyDescent="0.25"/>
    <row r="580" s="488" customFormat="1" x14ac:dyDescent="0.25"/>
    <row r="581" s="488" customFormat="1" x14ac:dyDescent="0.25"/>
    <row r="582" s="488" customFormat="1" x14ac:dyDescent="0.25"/>
    <row r="583" s="488" customFormat="1" x14ac:dyDescent="0.25"/>
    <row r="584" s="488" customFormat="1" x14ac:dyDescent="0.25"/>
    <row r="585" s="488" customFormat="1" x14ac:dyDescent="0.25"/>
    <row r="586" s="488" customFormat="1" x14ac:dyDescent="0.25"/>
    <row r="587" s="488" customFormat="1" x14ac:dyDescent="0.25"/>
    <row r="588" s="488" customFormat="1" x14ac:dyDescent="0.25"/>
    <row r="589" s="488" customFormat="1" x14ac:dyDescent="0.25"/>
    <row r="590" s="488" customFormat="1" x14ac:dyDescent="0.25"/>
    <row r="591" s="488" customFormat="1" x14ac:dyDescent="0.25"/>
    <row r="592" s="488" customFormat="1" x14ac:dyDescent="0.25"/>
    <row r="593" s="488" customFormat="1" x14ac:dyDescent="0.25"/>
    <row r="594" s="488" customFormat="1" x14ac:dyDescent="0.25"/>
    <row r="595" s="488" customFormat="1" x14ac:dyDescent="0.25"/>
    <row r="596" s="488" customFormat="1" x14ac:dyDescent="0.25"/>
    <row r="597" s="488" customFormat="1" x14ac:dyDescent="0.25"/>
    <row r="598" s="488" customFormat="1" x14ac:dyDescent="0.25"/>
    <row r="599" s="488" customFormat="1" x14ac:dyDescent="0.25"/>
    <row r="600" s="488" customFormat="1" x14ac:dyDescent="0.25"/>
    <row r="601" s="488" customFormat="1" x14ac:dyDescent="0.25"/>
    <row r="602" s="488" customFormat="1" x14ac:dyDescent="0.25"/>
    <row r="603" s="488" customFormat="1" x14ac:dyDescent="0.25"/>
    <row r="604" s="488" customFormat="1" x14ac:dyDescent="0.25"/>
    <row r="605" s="488" customFormat="1" x14ac:dyDescent="0.25"/>
    <row r="606" s="488" customFormat="1" x14ac:dyDescent="0.25"/>
    <row r="607" s="488" customFormat="1" x14ac:dyDescent="0.25"/>
    <row r="608" s="488" customFormat="1" x14ac:dyDescent="0.25"/>
    <row r="609" s="488" customFormat="1" x14ac:dyDescent="0.25"/>
    <row r="610" s="488" customFormat="1" x14ac:dyDescent="0.25"/>
    <row r="611" s="488" customFormat="1" x14ac:dyDescent="0.25"/>
    <row r="612" s="488" customFormat="1" x14ac:dyDescent="0.25"/>
    <row r="613" s="488" customFormat="1" x14ac:dyDescent="0.25"/>
    <row r="614" s="488" customFormat="1" x14ac:dyDescent="0.25"/>
    <row r="615" s="488" customFormat="1" x14ac:dyDescent="0.25"/>
    <row r="616" s="488" customFormat="1" x14ac:dyDescent="0.25"/>
    <row r="617" s="488" customFormat="1" x14ac:dyDescent="0.25"/>
    <row r="618" s="488" customFormat="1" x14ac:dyDescent="0.25"/>
    <row r="619" s="488" customFormat="1" x14ac:dyDescent="0.25"/>
    <row r="620" s="488" customFormat="1" x14ac:dyDescent="0.25"/>
    <row r="621" s="488" customFormat="1" x14ac:dyDescent="0.25"/>
    <row r="622" s="488" customFormat="1" x14ac:dyDescent="0.25"/>
    <row r="623" s="488" customFormat="1" x14ac:dyDescent="0.25"/>
    <row r="624" s="488" customFormat="1" x14ac:dyDescent="0.25"/>
    <row r="625" s="488" customFormat="1" x14ac:dyDescent="0.25"/>
    <row r="626" s="488" customFormat="1" x14ac:dyDescent="0.25"/>
    <row r="627" s="488" customFormat="1" x14ac:dyDescent="0.25"/>
    <row r="628" s="488" customFormat="1" x14ac:dyDescent="0.25"/>
    <row r="629" s="488" customFormat="1" x14ac:dyDescent="0.25"/>
    <row r="630" s="488" customFormat="1" x14ac:dyDescent="0.25"/>
    <row r="631" s="488" customFormat="1" x14ac:dyDescent="0.25"/>
    <row r="632" s="488" customFormat="1" x14ac:dyDescent="0.25"/>
    <row r="633" s="488" customFormat="1" x14ac:dyDescent="0.25"/>
    <row r="634" s="488" customFormat="1" x14ac:dyDescent="0.25"/>
    <row r="635" s="488" customFormat="1" x14ac:dyDescent="0.25"/>
    <row r="636" s="488" customFormat="1" x14ac:dyDescent="0.25"/>
    <row r="637" s="488" customFormat="1" x14ac:dyDescent="0.25"/>
    <row r="638" s="488" customFormat="1" x14ac:dyDescent="0.25"/>
    <row r="639" s="488" customFormat="1" x14ac:dyDescent="0.25"/>
    <row r="640" s="488" customFormat="1" x14ac:dyDescent="0.25"/>
    <row r="641" s="488" customFormat="1" x14ac:dyDescent="0.25"/>
    <row r="642" s="488" customFormat="1" x14ac:dyDescent="0.25"/>
    <row r="643" s="488" customFormat="1" x14ac:dyDescent="0.25"/>
    <row r="644" s="488" customFormat="1" x14ac:dyDescent="0.25"/>
    <row r="645" s="488" customFormat="1" x14ac:dyDescent="0.25"/>
    <row r="646" s="488" customFormat="1" x14ac:dyDescent="0.25"/>
    <row r="647" s="488" customFormat="1" x14ac:dyDescent="0.25"/>
    <row r="648" s="488" customFormat="1" x14ac:dyDescent="0.25"/>
    <row r="649" s="488" customFormat="1" x14ac:dyDescent="0.25"/>
    <row r="650" s="488" customFormat="1" x14ac:dyDescent="0.25"/>
    <row r="651" s="488" customFormat="1" x14ac:dyDescent="0.25"/>
    <row r="652" s="488" customFormat="1" x14ac:dyDescent="0.25"/>
    <row r="653" s="488" customFormat="1" x14ac:dyDescent="0.25"/>
    <row r="654" s="488" customFormat="1" x14ac:dyDescent="0.25"/>
    <row r="655" s="488" customFormat="1" x14ac:dyDescent="0.25"/>
    <row r="656" s="488" customFormat="1" x14ac:dyDescent="0.25"/>
    <row r="657" s="488" customFormat="1" x14ac:dyDescent="0.25"/>
    <row r="658" s="488" customFormat="1" x14ac:dyDescent="0.25"/>
    <row r="659" s="488" customFormat="1" x14ac:dyDescent="0.25"/>
    <row r="660" s="488" customFormat="1" x14ac:dyDescent="0.25"/>
    <row r="661" s="488" customFormat="1" x14ac:dyDescent="0.25"/>
    <row r="662" s="488" customFormat="1" x14ac:dyDescent="0.25"/>
    <row r="663" s="488" customFormat="1" x14ac:dyDescent="0.25"/>
    <row r="664" s="488" customFormat="1" x14ac:dyDescent="0.25"/>
    <row r="665" s="488" customFormat="1" x14ac:dyDescent="0.25"/>
    <row r="666" s="488" customFormat="1" x14ac:dyDescent="0.25"/>
    <row r="667" s="488" customFormat="1" x14ac:dyDescent="0.25"/>
    <row r="668" s="488" customFormat="1" x14ac:dyDescent="0.25"/>
    <row r="669" s="488" customFormat="1" x14ac:dyDescent="0.25"/>
    <row r="670" s="488" customFormat="1" x14ac:dyDescent="0.25"/>
    <row r="671" s="488" customFormat="1" x14ac:dyDescent="0.25"/>
    <row r="672" s="488" customFormat="1" x14ac:dyDescent="0.25"/>
    <row r="673" s="488" customFormat="1" x14ac:dyDescent="0.25"/>
    <row r="674" s="488" customFormat="1" x14ac:dyDescent="0.25"/>
    <row r="675" s="488" customFormat="1" x14ac:dyDescent="0.25"/>
    <row r="676" s="488" customFormat="1" x14ac:dyDescent="0.25"/>
    <row r="677" s="488" customFormat="1" x14ac:dyDescent="0.25"/>
    <row r="678" s="488" customFormat="1" x14ac:dyDescent="0.25"/>
    <row r="679" s="488" customFormat="1" x14ac:dyDescent="0.25"/>
    <row r="680" s="488" customFormat="1" x14ac:dyDescent="0.25"/>
    <row r="681" s="488" customFormat="1" x14ac:dyDescent="0.25"/>
    <row r="682" s="488" customFormat="1" x14ac:dyDescent="0.25"/>
    <row r="683" s="488" customFormat="1" x14ac:dyDescent="0.25"/>
    <row r="684" s="488" customFormat="1" x14ac:dyDescent="0.25"/>
    <row r="685" s="488" customFormat="1" x14ac:dyDescent="0.25"/>
    <row r="686" s="488" customFormat="1" x14ac:dyDescent="0.25"/>
    <row r="687" s="488" customFormat="1" x14ac:dyDescent="0.25"/>
    <row r="688" s="488" customFormat="1" x14ac:dyDescent="0.25"/>
    <row r="689" s="488" customFormat="1" x14ac:dyDescent="0.25"/>
    <row r="690" s="488" customFormat="1" x14ac:dyDescent="0.25"/>
    <row r="691" s="488" customFormat="1" x14ac:dyDescent="0.25"/>
    <row r="692" s="488" customFormat="1" x14ac:dyDescent="0.25"/>
    <row r="693" s="488" customFormat="1" x14ac:dyDescent="0.25"/>
    <row r="694" s="488" customFormat="1" x14ac:dyDescent="0.25"/>
    <row r="695" s="488" customFormat="1" x14ac:dyDescent="0.25"/>
    <row r="696" s="488" customFormat="1" x14ac:dyDescent="0.25"/>
    <row r="697" s="488" customFormat="1" x14ac:dyDescent="0.25"/>
    <row r="698" s="488" customFormat="1" x14ac:dyDescent="0.25"/>
    <row r="699" s="488" customFormat="1" x14ac:dyDescent="0.25"/>
    <row r="700" s="488" customFormat="1" x14ac:dyDescent="0.25"/>
    <row r="701" s="488" customFormat="1" x14ac:dyDescent="0.25"/>
    <row r="702" s="488" customFormat="1" x14ac:dyDescent="0.25"/>
    <row r="703" s="488" customFormat="1" x14ac:dyDescent="0.25"/>
    <row r="704" s="488" customFormat="1" x14ac:dyDescent="0.25"/>
    <row r="705" s="488" customFormat="1" x14ac:dyDescent="0.25"/>
    <row r="706" s="488" customFormat="1" x14ac:dyDescent="0.25"/>
    <row r="707" s="488" customFormat="1" x14ac:dyDescent="0.25"/>
    <row r="708" s="488" customFormat="1" x14ac:dyDescent="0.25"/>
    <row r="709" s="488" customFormat="1" x14ac:dyDescent="0.25"/>
    <row r="710" s="488" customFormat="1" x14ac:dyDescent="0.25"/>
    <row r="711" s="488" customFormat="1" x14ac:dyDescent="0.25"/>
    <row r="712" s="488" customFormat="1" x14ac:dyDescent="0.25"/>
    <row r="713" s="488" customFormat="1" x14ac:dyDescent="0.25"/>
    <row r="714" s="488" customFormat="1" x14ac:dyDescent="0.25"/>
    <row r="715" s="488" customFormat="1" x14ac:dyDescent="0.25"/>
    <row r="716" s="488" customFormat="1" x14ac:dyDescent="0.25"/>
    <row r="717" s="488" customFormat="1" x14ac:dyDescent="0.25"/>
    <row r="718" s="488" customFormat="1" x14ac:dyDescent="0.25"/>
    <row r="719" s="488" customFormat="1" x14ac:dyDescent="0.25"/>
    <row r="720" s="488" customFormat="1" x14ac:dyDescent="0.25"/>
    <row r="721" s="488" customFormat="1" x14ac:dyDescent="0.25"/>
    <row r="722" s="488" customFormat="1" x14ac:dyDescent="0.25"/>
    <row r="723" s="488" customFormat="1" x14ac:dyDescent="0.25"/>
    <row r="724" s="488" customFormat="1" x14ac:dyDescent="0.25"/>
    <row r="725" s="488" customFormat="1" x14ac:dyDescent="0.25"/>
    <row r="726" s="488" customFormat="1" x14ac:dyDescent="0.25"/>
    <row r="727" s="488" customFormat="1" x14ac:dyDescent="0.25"/>
    <row r="728" s="488" customFormat="1" x14ac:dyDescent="0.25"/>
    <row r="729" s="488" customFormat="1" x14ac:dyDescent="0.25"/>
    <row r="730" s="488" customFormat="1" x14ac:dyDescent="0.25"/>
    <row r="731" s="488" customFormat="1" x14ac:dyDescent="0.25"/>
    <row r="732" s="488" customFormat="1" x14ac:dyDescent="0.25"/>
    <row r="733" s="488" customFormat="1" x14ac:dyDescent="0.25"/>
    <row r="734" s="488" customFormat="1" x14ac:dyDescent="0.25"/>
    <row r="735" s="488" customFormat="1" x14ac:dyDescent="0.25"/>
    <row r="736" s="488" customFormat="1" x14ac:dyDescent="0.25"/>
    <row r="737" s="488" customFormat="1" x14ac:dyDescent="0.25"/>
    <row r="738" s="488" customFormat="1" x14ac:dyDescent="0.25"/>
    <row r="739" s="488" customFormat="1" x14ac:dyDescent="0.25"/>
    <row r="740" s="488" customFormat="1" x14ac:dyDescent="0.25"/>
    <row r="741" s="488" customFormat="1" x14ac:dyDescent="0.25"/>
    <row r="742" s="488" customFormat="1" x14ac:dyDescent="0.25"/>
    <row r="743" s="488" customFormat="1" x14ac:dyDescent="0.25"/>
    <row r="744" s="488" customFormat="1" x14ac:dyDescent="0.25"/>
    <row r="745" s="488" customFormat="1" x14ac:dyDescent="0.25"/>
    <row r="746" s="488" customFormat="1" x14ac:dyDescent="0.25"/>
    <row r="747" s="488" customFormat="1" x14ac:dyDescent="0.25"/>
    <row r="748" s="488" customFormat="1" x14ac:dyDescent="0.25"/>
    <row r="749" s="488" customFormat="1" x14ac:dyDescent="0.25"/>
    <row r="750" s="488" customFormat="1" x14ac:dyDescent="0.25"/>
    <row r="751" s="488" customFormat="1" x14ac:dyDescent="0.25"/>
    <row r="752" s="488" customFormat="1" x14ac:dyDescent="0.25"/>
    <row r="753" s="488" customFormat="1" x14ac:dyDescent="0.25"/>
    <row r="754" s="488" customFormat="1" x14ac:dyDescent="0.25"/>
    <row r="755" s="488" customFormat="1" x14ac:dyDescent="0.25"/>
    <row r="756" s="488" customFormat="1" x14ac:dyDescent="0.25"/>
    <row r="757" s="488" customFormat="1" x14ac:dyDescent="0.25"/>
    <row r="758" s="488" customFormat="1" x14ac:dyDescent="0.25"/>
    <row r="759" s="488" customFormat="1" x14ac:dyDescent="0.25"/>
    <row r="760" s="488" customFormat="1" x14ac:dyDescent="0.25"/>
    <row r="761" s="488" customFormat="1" x14ac:dyDescent="0.25"/>
    <row r="762" s="488" customFormat="1" x14ac:dyDescent="0.25"/>
    <row r="763" s="488" customFormat="1" x14ac:dyDescent="0.25"/>
    <row r="764" s="488" customFormat="1" x14ac:dyDescent="0.25"/>
    <row r="765" s="488" customFormat="1" x14ac:dyDescent="0.25"/>
    <row r="766" s="488" customFormat="1" x14ac:dyDescent="0.25"/>
    <row r="767" s="488" customFormat="1" x14ac:dyDescent="0.25"/>
    <row r="768" s="488" customFormat="1" x14ac:dyDescent="0.25"/>
    <row r="769" s="488" customFormat="1" x14ac:dyDescent="0.25"/>
    <row r="770" s="488" customFormat="1" x14ac:dyDescent="0.25"/>
    <row r="771" s="488" customFormat="1" x14ac:dyDescent="0.25"/>
    <row r="772" s="488" customFormat="1" x14ac:dyDescent="0.25"/>
    <row r="773" s="488" customFormat="1" x14ac:dyDescent="0.25"/>
    <row r="774" s="488" customFormat="1" x14ac:dyDescent="0.25"/>
    <row r="775" s="488" customFormat="1" x14ac:dyDescent="0.25"/>
    <row r="776" s="488" customFormat="1" x14ac:dyDescent="0.25"/>
    <row r="777" s="488" customFormat="1" x14ac:dyDescent="0.25"/>
    <row r="778" s="488" customFormat="1" x14ac:dyDescent="0.25"/>
    <row r="779" s="488" customFormat="1" x14ac:dyDescent="0.25"/>
    <row r="780" s="488" customFormat="1" x14ac:dyDescent="0.25"/>
    <row r="781" s="488" customFormat="1" x14ac:dyDescent="0.25"/>
    <row r="782" s="488" customFormat="1" x14ac:dyDescent="0.25"/>
    <row r="783" s="488" customFormat="1" x14ac:dyDescent="0.25"/>
    <row r="784" s="488" customFormat="1" x14ac:dyDescent="0.25"/>
    <row r="785" s="488" customFormat="1" x14ac:dyDescent="0.25"/>
    <row r="786" s="488" customFormat="1" x14ac:dyDescent="0.25"/>
    <row r="787" s="488" customFormat="1" x14ac:dyDescent="0.25"/>
    <row r="788" s="488" customFormat="1" x14ac:dyDescent="0.25"/>
    <row r="789" s="488" customFormat="1" x14ac:dyDescent="0.25"/>
    <row r="790" s="488" customFormat="1" x14ac:dyDescent="0.25"/>
    <row r="791" s="488" customFormat="1" x14ac:dyDescent="0.25"/>
    <row r="792" s="488" customFormat="1" x14ac:dyDescent="0.25"/>
    <row r="793" s="488" customFormat="1" x14ac:dyDescent="0.25"/>
    <row r="794" s="488" customFormat="1" x14ac:dyDescent="0.25"/>
    <row r="795" s="488" customFormat="1" x14ac:dyDescent="0.25"/>
    <row r="796" s="488" customFormat="1" x14ac:dyDescent="0.25"/>
    <row r="797" s="488" customFormat="1" x14ac:dyDescent="0.25"/>
    <row r="798" s="488" customFormat="1" x14ac:dyDescent="0.25"/>
    <row r="799" s="488" customFormat="1" x14ac:dyDescent="0.25"/>
    <row r="800" s="488" customFormat="1" x14ac:dyDescent="0.25"/>
    <row r="801" s="488" customFormat="1" x14ac:dyDescent="0.25"/>
    <row r="802" s="488" customFormat="1" x14ac:dyDescent="0.25"/>
    <row r="803" s="488" customFormat="1" x14ac:dyDescent="0.25"/>
    <row r="804" s="488" customFormat="1" x14ac:dyDescent="0.25"/>
    <row r="805" s="488" customFormat="1" x14ac:dyDescent="0.25"/>
    <row r="806" s="488" customFormat="1" x14ac:dyDescent="0.25"/>
    <row r="807" s="488" customFormat="1" x14ac:dyDescent="0.25"/>
    <row r="808" s="488" customFormat="1" x14ac:dyDescent="0.25"/>
    <row r="809" s="488" customFormat="1" x14ac:dyDescent="0.25"/>
    <row r="810" s="488" customFormat="1" x14ac:dyDescent="0.25"/>
    <row r="811" s="488" customFormat="1" x14ac:dyDescent="0.25"/>
    <row r="812" s="488" customFormat="1" x14ac:dyDescent="0.25"/>
    <row r="813" s="488" customFormat="1" x14ac:dyDescent="0.25"/>
    <row r="814" s="488" customFormat="1" x14ac:dyDescent="0.25"/>
    <row r="815" s="488" customFormat="1" x14ac:dyDescent="0.25"/>
    <row r="816" s="488" customFormat="1" x14ac:dyDescent="0.25"/>
    <row r="817" s="488" customFormat="1" x14ac:dyDescent="0.25"/>
    <row r="818" s="488" customFormat="1" x14ac:dyDescent="0.25"/>
    <row r="819" s="488" customFormat="1" x14ac:dyDescent="0.25"/>
    <row r="820" s="488" customFormat="1" x14ac:dyDescent="0.25"/>
    <row r="821" s="488" customFormat="1" x14ac:dyDescent="0.25"/>
    <row r="822" s="488" customFormat="1" x14ac:dyDescent="0.25"/>
    <row r="823" s="488" customFormat="1" x14ac:dyDescent="0.25"/>
    <row r="824" s="488" customFormat="1" x14ac:dyDescent="0.25"/>
    <row r="825" s="488" customFormat="1" x14ac:dyDescent="0.25"/>
    <row r="826" s="488" customFormat="1" x14ac:dyDescent="0.25"/>
    <row r="827" s="488" customFormat="1" x14ac:dyDescent="0.25"/>
    <row r="828" s="488" customFormat="1" x14ac:dyDescent="0.25"/>
    <row r="829" s="488" customFormat="1" x14ac:dyDescent="0.25"/>
    <row r="830" s="488" customFormat="1" x14ac:dyDescent="0.25"/>
    <row r="831" s="488" customFormat="1" x14ac:dyDescent="0.25"/>
    <row r="832" s="488" customFormat="1" x14ac:dyDescent="0.25"/>
    <row r="833" s="488" customFormat="1" x14ac:dyDescent="0.25"/>
    <row r="834" s="488" customFormat="1" x14ac:dyDescent="0.25"/>
    <row r="835" s="488" customFormat="1" x14ac:dyDescent="0.25"/>
    <row r="836" s="488" customFormat="1" x14ac:dyDescent="0.25"/>
    <row r="837" s="488" customFormat="1" x14ac:dyDescent="0.25"/>
    <row r="838" s="488" customFormat="1" x14ac:dyDescent="0.25"/>
    <row r="839" s="488" customFormat="1" x14ac:dyDescent="0.25"/>
    <row r="840" s="488" customFormat="1" x14ac:dyDescent="0.25"/>
    <row r="841" s="488" customFormat="1" x14ac:dyDescent="0.25"/>
    <row r="842" s="488" customFormat="1" x14ac:dyDescent="0.25"/>
    <row r="843" s="488" customFormat="1" x14ac:dyDescent="0.25"/>
    <row r="844" s="488" customFormat="1" x14ac:dyDescent="0.25"/>
    <row r="845" s="488" customFormat="1" x14ac:dyDescent="0.25"/>
    <row r="846" s="488" customFormat="1" x14ac:dyDescent="0.25"/>
    <row r="847" s="488" customFormat="1" x14ac:dyDescent="0.25"/>
    <row r="848" s="488" customFormat="1" x14ac:dyDescent="0.25"/>
    <row r="849" s="488" customFormat="1" x14ac:dyDescent="0.25"/>
    <row r="850" s="488" customFormat="1" x14ac:dyDescent="0.25"/>
    <row r="851" s="488" customFormat="1" x14ac:dyDescent="0.25"/>
    <row r="852" s="488" customFormat="1" x14ac:dyDescent="0.25"/>
    <row r="853" s="488" customFormat="1" x14ac:dyDescent="0.25"/>
    <row r="854" s="488" customFormat="1" x14ac:dyDescent="0.25"/>
    <row r="855" s="488" customFormat="1" x14ac:dyDescent="0.25"/>
    <row r="856" s="488" customFormat="1" x14ac:dyDescent="0.25"/>
    <row r="857" s="488" customFormat="1" x14ac:dyDescent="0.25"/>
    <row r="858" s="488" customFormat="1" x14ac:dyDescent="0.25"/>
    <row r="859" s="488" customFormat="1" x14ac:dyDescent="0.25"/>
    <row r="860" s="488" customFormat="1" x14ac:dyDescent="0.25"/>
    <row r="861" s="488" customFormat="1" x14ac:dyDescent="0.25"/>
    <row r="862" s="488" customFormat="1" x14ac:dyDescent="0.25"/>
    <row r="863" s="488" customFormat="1" x14ac:dyDescent="0.25"/>
    <row r="864" s="488" customFormat="1" x14ac:dyDescent="0.25"/>
    <row r="865" s="488" customFormat="1" x14ac:dyDescent="0.25"/>
    <row r="866" s="488" customFormat="1" x14ac:dyDescent="0.25"/>
    <row r="867" s="488" customFormat="1" x14ac:dyDescent="0.25"/>
    <row r="868" s="488" customFormat="1" x14ac:dyDescent="0.25"/>
    <row r="869" s="488" customFormat="1" x14ac:dyDescent="0.25"/>
    <row r="870" s="488" customFormat="1" x14ac:dyDescent="0.25"/>
    <row r="871" s="488" customFormat="1" x14ac:dyDescent="0.25"/>
    <row r="872" s="488" customFormat="1" x14ac:dyDescent="0.25"/>
    <row r="873" s="488" customFormat="1" x14ac:dyDescent="0.25"/>
    <row r="874" s="488" customFormat="1" x14ac:dyDescent="0.25"/>
    <row r="875" s="488" customFormat="1" x14ac:dyDescent="0.25"/>
    <row r="876" s="488" customFormat="1" x14ac:dyDescent="0.25"/>
    <row r="877" s="488" customFormat="1" x14ac:dyDescent="0.25"/>
    <row r="878" s="488" customFormat="1" x14ac:dyDescent="0.25"/>
    <row r="879" s="488" customFormat="1" x14ac:dyDescent="0.25"/>
    <row r="880" s="488" customFormat="1" x14ac:dyDescent="0.25"/>
    <row r="881" s="488" customFormat="1" x14ac:dyDescent="0.25"/>
    <row r="882" s="488" customFormat="1" x14ac:dyDescent="0.25"/>
    <row r="883" s="488" customFormat="1" x14ac:dyDescent="0.25"/>
    <row r="884" s="488" customFormat="1" x14ac:dyDescent="0.25"/>
    <row r="885" s="488" customFormat="1" x14ac:dyDescent="0.25"/>
    <row r="886" s="488" customFormat="1" x14ac:dyDescent="0.25"/>
    <row r="887" s="488" customFormat="1" x14ac:dyDescent="0.25"/>
    <row r="888" s="488" customFormat="1" x14ac:dyDescent="0.25"/>
    <row r="889" s="488" customFormat="1" x14ac:dyDescent="0.25"/>
    <row r="890" s="488" customFormat="1" x14ac:dyDescent="0.25"/>
    <row r="891" s="488" customFormat="1" x14ac:dyDescent="0.25"/>
    <row r="892" s="488" customFormat="1" x14ac:dyDescent="0.25"/>
    <row r="893" s="488" customFormat="1" x14ac:dyDescent="0.25"/>
    <row r="894" s="488" customFormat="1" x14ac:dyDescent="0.25"/>
    <row r="895" s="488" customFormat="1" x14ac:dyDescent="0.25"/>
    <row r="896" s="488" customFormat="1" x14ac:dyDescent="0.25"/>
    <row r="897" s="488" customFormat="1" x14ac:dyDescent="0.25"/>
    <row r="898" s="488" customFormat="1" x14ac:dyDescent="0.25"/>
    <row r="899" s="488" customFormat="1" x14ac:dyDescent="0.25"/>
    <row r="900" s="488" customFormat="1" x14ac:dyDescent="0.25"/>
    <row r="901" s="488" customFormat="1" x14ac:dyDescent="0.25"/>
    <row r="902" s="488" customFormat="1" x14ac:dyDescent="0.25"/>
    <row r="903" s="488" customFormat="1" x14ac:dyDescent="0.25"/>
    <row r="904" s="488" customFormat="1" x14ac:dyDescent="0.25"/>
    <row r="905" s="488" customFormat="1" x14ac:dyDescent="0.25"/>
    <row r="906" s="488" customFormat="1" x14ac:dyDescent="0.25"/>
    <row r="907" s="488" customFormat="1" x14ac:dyDescent="0.25"/>
    <row r="908" s="488" customFormat="1" x14ac:dyDescent="0.25"/>
    <row r="909" s="488" customFormat="1" x14ac:dyDescent="0.25"/>
    <row r="910" s="488" customFormat="1" x14ac:dyDescent="0.25"/>
    <row r="911" s="488" customFormat="1" x14ac:dyDescent="0.25"/>
    <row r="912" s="488" customFormat="1" x14ac:dyDescent="0.25"/>
    <row r="913" s="488" customFormat="1" x14ac:dyDescent="0.25"/>
    <row r="914" s="488" customFormat="1" x14ac:dyDescent="0.25"/>
    <row r="915" s="488" customFormat="1" x14ac:dyDescent="0.25"/>
    <row r="916" s="488" customFormat="1" x14ac:dyDescent="0.25"/>
    <row r="917" s="488" customFormat="1" x14ac:dyDescent="0.25"/>
    <row r="918" s="488" customFormat="1" x14ac:dyDescent="0.25"/>
    <row r="919" s="488" customFormat="1" x14ac:dyDescent="0.25"/>
    <row r="920" s="488" customFormat="1" x14ac:dyDescent="0.25"/>
    <row r="921" s="488" customFormat="1" x14ac:dyDescent="0.25"/>
    <row r="922" s="488" customFormat="1" x14ac:dyDescent="0.25"/>
    <row r="923" s="488" customFormat="1" x14ac:dyDescent="0.25"/>
    <row r="924" s="488" customFormat="1" x14ac:dyDescent="0.25"/>
    <row r="925" s="488" customFormat="1" x14ac:dyDescent="0.25"/>
    <row r="926" s="488" customFormat="1" x14ac:dyDescent="0.25"/>
    <row r="927" s="488" customFormat="1" x14ac:dyDescent="0.25"/>
    <row r="928" s="488" customFormat="1" x14ac:dyDescent="0.25"/>
    <row r="929" s="488" customFormat="1" x14ac:dyDescent="0.25"/>
    <row r="930" s="488" customFormat="1" x14ac:dyDescent="0.25"/>
    <row r="931" s="488" customFormat="1" x14ac:dyDescent="0.25"/>
    <row r="932" s="488" customFormat="1" x14ac:dyDescent="0.25"/>
    <row r="933" s="488" customFormat="1" x14ac:dyDescent="0.25"/>
    <row r="934" s="488" customFormat="1" x14ac:dyDescent="0.25"/>
    <row r="935" s="488" customFormat="1" x14ac:dyDescent="0.25"/>
    <row r="936" s="488" customFormat="1" x14ac:dyDescent="0.25"/>
    <row r="937" s="488" customFormat="1" x14ac:dyDescent="0.25"/>
    <row r="938" s="488" customFormat="1" x14ac:dyDescent="0.25"/>
    <row r="939" s="488" customFormat="1" x14ac:dyDescent="0.25"/>
    <row r="940" s="488" customFormat="1" x14ac:dyDescent="0.25"/>
    <row r="941" s="488" customFormat="1" x14ac:dyDescent="0.25"/>
    <row r="942" s="488" customFormat="1" x14ac:dyDescent="0.25"/>
    <row r="943" s="488" customFormat="1" x14ac:dyDescent="0.25"/>
    <row r="944" s="488" customFormat="1" x14ac:dyDescent="0.25"/>
    <row r="945" s="488" customFormat="1" x14ac:dyDescent="0.25"/>
    <row r="946" s="488" customFormat="1" x14ac:dyDescent="0.25"/>
    <row r="947" s="488" customFormat="1" x14ac:dyDescent="0.25"/>
    <row r="948" s="488" customFormat="1" x14ac:dyDescent="0.25"/>
    <row r="949" s="488" customFormat="1" x14ac:dyDescent="0.25"/>
    <row r="950" s="488" customFormat="1" x14ac:dyDescent="0.25"/>
    <row r="951" s="488" customFormat="1" x14ac:dyDescent="0.25"/>
    <row r="952" s="488" customFormat="1" x14ac:dyDescent="0.25"/>
    <row r="953" s="488" customFormat="1" x14ac:dyDescent="0.25"/>
    <row r="954" s="488" customFormat="1" x14ac:dyDescent="0.25"/>
    <row r="955" s="488" customFormat="1" x14ac:dyDescent="0.25"/>
    <row r="956" s="488" customFormat="1" x14ac:dyDescent="0.25"/>
    <row r="957" s="488" customFormat="1" x14ac:dyDescent="0.25"/>
    <row r="958" s="488" customFormat="1" x14ac:dyDescent="0.25"/>
    <row r="959" s="488" customFormat="1" x14ac:dyDescent="0.25"/>
    <row r="960" s="488" customFormat="1" x14ac:dyDescent="0.25"/>
    <row r="961" s="488" customFormat="1" x14ac:dyDescent="0.25"/>
    <row r="962" s="488" customFormat="1" x14ac:dyDescent="0.25"/>
    <row r="963" s="488" customFormat="1" x14ac:dyDescent="0.25"/>
    <row r="964" s="488" customFormat="1" x14ac:dyDescent="0.25"/>
    <row r="965" s="488" customFormat="1" x14ac:dyDescent="0.25"/>
    <row r="966" s="488" customFormat="1" x14ac:dyDescent="0.25"/>
    <row r="967" s="488" customFormat="1" x14ac:dyDescent="0.25"/>
    <row r="968" s="488" customFormat="1" x14ac:dyDescent="0.25"/>
    <row r="969" s="488" customFormat="1" x14ac:dyDescent="0.25"/>
    <row r="970" s="488" customFormat="1" x14ac:dyDescent="0.25"/>
    <row r="971" s="488" customFormat="1" x14ac:dyDescent="0.25"/>
    <row r="972" s="488" customFormat="1" x14ac:dyDescent="0.25"/>
    <row r="973" s="488" customFormat="1" x14ac:dyDescent="0.25"/>
    <row r="974" s="488" customFormat="1" x14ac:dyDescent="0.25"/>
    <row r="975" s="488" customFormat="1" x14ac:dyDescent="0.25"/>
    <row r="976" s="488" customFormat="1" x14ac:dyDescent="0.25"/>
    <row r="977" s="488" customFormat="1" x14ac:dyDescent="0.25"/>
    <row r="978" s="488" customFormat="1" x14ac:dyDescent="0.25"/>
    <row r="979" s="488" customFormat="1" x14ac:dyDescent="0.25"/>
    <row r="980" s="488" customFormat="1" x14ac:dyDescent="0.25"/>
    <row r="981" s="488" customFormat="1" x14ac:dyDescent="0.25"/>
    <row r="982" s="488" customFormat="1" x14ac:dyDescent="0.25"/>
    <row r="983" s="488" customFormat="1" x14ac:dyDescent="0.25"/>
    <row r="984" s="488" customFormat="1" x14ac:dyDescent="0.25"/>
    <row r="985" s="488" customFormat="1" x14ac:dyDescent="0.25"/>
    <row r="986" s="488" customFormat="1" x14ac:dyDescent="0.25"/>
    <row r="987" s="488" customFormat="1" x14ac:dyDescent="0.25"/>
    <row r="988" s="488" customFormat="1" x14ac:dyDescent="0.25"/>
    <row r="989" s="488" customFormat="1" x14ac:dyDescent="0.25"/>
    <row r="990" s="488" customFormat="1" x14ac:dyDescent="0.25"/>
    <row r="991" s="488" customFormat="1" x14ac:dyDescent="0.25"/>
    <row r="992" s="488" customFormat="1" x14ac:dyDescent="0.25"/>
    <row r="993" s="488" customFormat="1" x14ac:dyDescent="0.25"/>
    <row r="994" s="488" customFormat="1" x14ac:dyDescent="0.25"/>
    <row r="995" s="488" customFormat="1" x14ac:dyDescent="0.25"/>
    <row r="996" s="488" customFormat="1" x14ac:dyDescent="0.25"/>
    <row r="997" s="488" customFormat="1" x14ac:dyDescent="0.25"/>
    <row r="998" s="488" customFormat="1" x14ac:dyDescent="0.25"/>
    <row r="999" s="488" customFormat="1" x14ac:dyDescent="0.25"/>
    <row r="1000" s="488" customFormat="1" x14ac:dyDescent="0.25"/>
    <row r="1001" s="488" customFormat="1" x14ac:dyDescent="0.25"/>
    <row r="1002" s="488" customFormat="1" x14ac:dyDescent="0.25"/>
    <row r="1003" s="488" customFormat="1" x14ac:dyDescent="0.25"/>
    <row r="1004" s="488" customFormat="1" x14ac:dyDescent="0.25"/>
    <row r="1005" s="488" customFormat="1" x14ac:dyDescent="0.25"/>
    <row r="1006" s="488" customFormat="1" x14ac:dyDescent="0.25"/>
    <row r="1007" s="488" customFormat="1" x14ac:dyDescent="0.25"/>
    <row r="1008" s="488" customFormat="1" x14ac:dyDescent="0.25"/>
    <row r="1009" s="488" customFormat="1" x14ac:dyDescent="0.25"/>
    <row r="1010" s="488" customFormat="1" x14ac:dyDescent="0.25"/>
    <row r="1011" s="488" customFormat="1" x14ac:dyDescent="0.25"/>
    <row r="1012" s="488" customFormat="1" x14ac:dyDescent="0.25"/>
    <row r="1013" s="488" customFormat="1" x14ac:dyDescent="0.25"/>
    <row r="1014" s="488" customFormat="1" x14ac:dyDescent="0.25"/>
    <row r="1015" s="488" customFormat="1" x14ac:dyDescent="0.25"/>
    <row r="1016" s="488" customFormat="1" x14ac:dyDescent="0.25"/>
    <row r="1017" s="488" customFormat="1" x14ac:dyDescent="0.25"/>
    <row r="1018" s="488" customFormat="1" x14ac:dyDescent="0.25"/>
    <row r="1019" s="488" customFormat="1" x14ac:dyDescent="0.25"/>
    <row r="1020" s="488" customFormat="1" x14ac:dyDescent="0.25"/>
    <row r="1021" s="488" customFormat="1" x14ac:dyDescent="0.25"/>
    <row r="1022" s="488" customFormat="1" x14ac:dyDescent="0.25"/>
    <row r="1023" s="488" customFormat="1" x14ac:dyDescent="0.25"/>
    <row r="1024" s="488" customFormat="1" x14ac:dyDescent="0.25"/>
    <row r="1025" s="488" customFormat="1" x14ac:dyDescent="0.25"/>
    <row r="1026" s="488" customFormat="1" x14ac:dyDescent="0.25"/>
    <row r="1027" s="488" customFormat="1" x14ac:dyDescent="0.25"/>
    <row r="1028" s="488" customFormat="1" x14ac:dyDescent="0.25"/>
    <row r="1029" s="488" customFormat="1" x14ac:dyDescent="0.25"/>
    <row r="1030" s="488" customFormat="1" x14ac:dyDescent="0.25"/>
    <row r="1031" s="488" customFormat="1" x14ac:dyDescent="0.25"/>
    <row r="1032" s="488" customFormat="1" x14ac:dyDescent="0.25"/>
    <row r="1033" s="488" customFormat="1" x14ac:dyDescent="0.25"/>
    <row r="1034" s="488" customFormat="1" x14ac:dyDescent="0.25"/>
    <row r="1035" s="488" customFormat="1" x14ac:dyDescent="0.25"/>
    <row r="1036" s="488" customFormat="1" x14ac:dyDescent="0.25"/>
    <row r="1037" s="488" customFormat="1" x14ac:dyDescent="0.25"/>
    <row r="1038" s="488" customFormat="1" x14ac:dyDescent="0.25"/>
    <row r="1039" s="488" customFormat="1" x14ac:dyDescent="0.25"/>
    <row r="1040" s="488" customFormat="1" x14ac:dyDescent="0.25"/>
    <row r="1041" s="488" customFormat="1" x14ac:dyDescent="0.25"/>
    <row r="1042" s="488" customFormat="1" x14ac:dyDescent="0.25"/>
    <row r="1043" s="488" customFormat="1" x14ac:dyDescent="0.25"/>
    <row r="1044" s="488" customFormat="1" x14ac:dyDescent="0.25"/>
    <row r="1045" s="488" customFormat="1" x14ac:dyDescent="0.25"/>
    <row r="1046" s="488" customFormat="1" x14ac:dyDescent="0.25"/>
    <row r="1047" s="488" customFormat="1" x14ac:dyDescent="0.25"/>
    <row r="1048" s="488" customFormat="1" x14ac:dyDescent="0.25"/>
    <row r="1049" s="488" customFormat="1" x14ac:dyDescent="0.25"/>
    <row r="1050" s="488" customFormat="1" x14ac:dyDescent="0.25"/>
    <row r="1051" s="488" customFormat="1" x14ac:dyDescent="0.25"/>
    <row r="1052" s="488" customFormat="1" x14ac:dyDescent="0.25"/>
    <row r="1053" s="488" customFormat="1" x14ac:dyDescent="0.25"/>
    <row r="1054" s="488" customFormat="1" x14ac:dyDescent="0.25"/>
    <row r="1055" s="488" customFormat="1" x14ac:dyDescent="0.25"/>
    <row r="1056" s="488" customFormat="1" x14ac:dyDescent="0.25"/>
    <row r="1057" s="488" customFormat="1" x14ac:dyDescent="0.25"/>
    <row r="1058" s="488" customFormat="1" x14ac:dyDescent="0.25"/>
    <row r="1059" s="488" customFormat="1" x14ac:dyDescent="0.25"/>
    <row r="1060" s="488" customFormat="1" x14ac:dyDescent="0.25"/>
    <row r="1061" s="488" customFormat="1" x14ac:dyDescent="0.25"/>
    <row r="1062" s="488" customFormat="1" x14ac:dyDescent="0.25"/>
    <row r="1063" s="488" customFormat="1" x14ac:dyDescent="0.25"/>
    <row r="1064" s="488" customFormat="1" x14ac:dyDescent="0.25"/>
    <row r="1065" s="488" customFormat="1" x14ac:dyDescent="0.25"/>
    <row r="1066" s="488" customFormat="1" x14ac:dyDescent="0.25"/>
    <row r="1067" s="488" customFormat="1" x14ac:dyDescent="0.25"/>
    <row r="1068" s="488" customFormat="1" x14ac:dyDescent="0.25"/>
    <row r="1069" s="488" customFormat="1" x14ac:dyDescent="0.25"/>
    <row r="1070" s="488" customFormat="1" x14ac:dyDescent="0.25"/>
    <row r="1071" s="488" customFormat="1" x14ac:dyDescent="0.25"/>
    <row r="1072" s="488" customFormat="1" x14ac:dyDescent="0.25"/>
    <row r="1073" s="488" customFormat="1" x14ac:dyDescent="0.25"/>
    <row r="1074" s="488" customFormat="1" x14ac:dyDescent="0.25"/>
    <row r="1075" s="488" customFormat="1" x14ac:dyDescent="0.25"/>
    <row r="1076" s="488" customFormat="1" x14ac:dyDescent="0.25"/>
    <row r="1077" s="488" customFormat="1" x14ac:dyDescent="0.25"/>
    <row r="1078" s="488" customFormat="1" x14ac:dyDescent="0.25"/>
    <row r="1079" s="488" customFormat="1" x14ac:dyDescent="0.25"/>
    <row r="1080" s="488" customFormat="1" x14ac:dyDescent="0.25"/>
    <row r="1081" s="488" customFormat="1" x14ac:dyDescent="0.25"/>
    <row r="1082" s="488" customFormat="1" x14ac:dyDescent="0.25"/>
    <row r="1083" s="488" customFormat="1" x14ac:dyDescent="0.25"/>
    <row r="1084" s="488" customFormat="1" x14ac:dyDescent="0.25"/>
    <row r="1085" s="488" customFormat="1" x14ac:dyDescent="0.25"/>
    <row r="1086" s="488" customFormat="1" x14ac:dyDescent="0.25"/>
    <row r="1087" s="488" customFormat="1" x14ac:dyDescent="0.25"/>
    <row r="1088" s="488" customFormat="1" x14ac:dyDescent="0.25"/>
    <row r="1089" s="488" customFormat="1" x14ac:dyDescent="0.25"/>
    <row r="1090" s="488" customFormat="1" x14ac:dyDescent="0.25"/>
    <row r="1091" s="488" customFormat="1" x14ac:dyDescent="0.25"/>
    <row r="1092" s="488" customFormat="1" x14ac:dyDescent="0.25"/>
    <row r="1093" s="488" customFormat="1" x14ac:dyDescent="0.25"/>
    <row r="1094" s="488" customFormat="1" x14ac:dyDescent="0.25"/>
    <row r="1095" s="488" customFormat="1" x14ac:dyDescent="0.25"/>
    <row r="1096" s="488" customFormat="1" x14ac:dyDescent="0.25"/>
    <row r="1097" s="488" customFormat="1" x14ac:dyDescent="0.25"/>
    <row r="1098" s="488" customFormat="1" x14ac:dyDescent="0.25"/>
    <row r="1099" s="488" customFormat="1" x14ac:dyDescent="0.25"/>
    <row r="1100" s="488" customFormat="1" x14ac:dyDescent="0.25"/>
    <row r="1101" s="488" customFormat="1" x14ac:dyDescent="0.25"/>
    <row r="1102" s="488" customFormat="1" x14ac:dyDescent="0.25"/>
    <row r="1103" s="488" customFormat="1" x14ac:dyDescent="0.25"/>
    <row r="1104" s="488" customFormat="1" x14ac:dyDescent="0.25"/>
    <row r="1105" s="488" customFormat="1" x14ac:dyDescent="0.25"/>
    <row r="1106" s="488" customFormat="1" x14ac:dyDescent="0.25"/>
    <row r="1107" s="488" customFormat="1" x14ac:dyDescent="0.25"/>
    <row r="1108" s="488" customFormat="1" x14ac:dyDescent="0.25"/>
    <row r="1109" s="488" customFormat="1" x14ac:dyDescent="0.25"/>
    <row r="1110" s="488" customFormat="1" x14ac:dyDescent="0.25"/>
    <row r="1111" s="488" customFormat="1" x14ac:dyDescent="0.25"/>
    <row r="1112" s="488" customFormat="1" x14ac:dyDescent="0.25"/>
    <row r="1113" s="488" customFormat="1" x14ac:dyDescent="0.25"/>
    <row r="1114" s="488" customFormat="1" x14ac:dyDescent="0.25"/>
    <row r="1115" s="488" customFormat="1" x14ac:dyDescent="0.25"/>
    <row r="1116" s="488" customFormat="1" x14ac:dyDescent="0.25"/>
    <row r="1117" s="488" customFormat="1" x14ac:dyDescent="0.25"/>
    <row r="1118" s="488" customFormat="1" x14ac:dyDescent="0.25"/>
    <row r="1119" s="488" customFormat="1" x14ac:dyDescent="0.25"/>
    <row r="1120" s="488" customFormat="1" x14ac:dyDescent="0.25"/>
    <row r="1121" s="488" customFormat="1" x14ac:dyDescent="0.25"/>
    <row r="1122" s="488" customFormat="1" x14ac:dyDescent="0.25"/>
    <row r="1123" s="488" customFormat="1" x14ac:dyDescent="0.25"/>
    <row r="1124" s="488" customFormat="1" x14ac:dyDescent="0.25"/>
    <row r="1125" s="488" customFormat="1" x14ac:dyDescent="0.25"/>
    <row r="1126" s="488" customFormat="1" x14ac:dyDescent="0.25"/>
    <row r="1127" s="488" customFormat="1" x14ac:dyDescent="0.25"/>
    <row r="1128" s="488" customFormat="1" x14ac:dyDescent="0.25"/>
    <row r="1129" s="488" customFormat="1" x14ac:dyDescent="0.25"/>
    <row r="1130" s="488" customFormat="1" x14ac:dyDescent="0.25"/>
    <row r="1131" s="488" customFormat="1" x14ac:dyDescent="0.25"/>
    <row r="1132" s="488" customFormat="1" x14ac:dyDescent="0.25"/>
    <row r="1133" s="488" customFormat="1" x14ac:dyDescent="0.25"/>
    <row r="1134" s="488" customFormat="1" x14ac:dyDescent="0.25"/>
    <row r="1135" s="488" customFormat="1" x14ac:dyDescent="0.25"/>
    <row r="1136" s="488" customFormat="1" x14ac:dyDescent="0.25"/>
    <row r="1137" s="488" customFormat="1" x14ac:dyDescent="0.25"/>
    <row r="1138" s="488" customFormat="1" x14ac:dyDescent="0.25"/>
    <row r="1139" s="488" customFormat="1" x14ac:dyDescent="0.25"/>
    <row r="1140" s="488" customFormat="1" x14ac:dyDescent="0.25"/>
    <row r="1141" s="488" customFormat="1" x14ac:dyDescent="0.25"/>
    <row r="1142" s="488" customFormat="1" x14ac:dyDescent="0.25"/>
    <row r="1143" s="488" customFormat="1" x14ac:dyDescent="0.25"/>
    <row r="1144" s="488" customFormat="1" x14ac:dyDescent="0.25"/>
    <row r="1145" s="488" customFormat="1" x14ac:dyDescent="0.25"/>
    <row r="1146" s="488" customFormat="1" x14ac:dyDescent="0.25"/>
    <row r="1147" s="488" customFormat="1" x14ac:dyDescent="0.25"/>
    <row r="1148" s="488" customFormat="1" x14ac:dyDescent="0.25"/>
    <row r="1149" s="488" customFormat="1" x14ac:dyDescent="0.25"/>
    <row r="1150" s="488" customFormat="1" x14ac:dyDescent="0.25"/>
    <row r="1151" s="488" customFormat="1" x14ac:dyDescent="0.25"/>
    <row r="1152" s="488" customFormat="1" x14ac:dyDescent="0.25"/>
    <row r="1153" s="488" customFormat="1" x14ac:dyDescent="0.25"/>
    <row r="1154" s="488" customFormat="1" x14ac:dyDescent="0.25"/>
    <row r="1155" s="488" customFormat="1" x14ac:dyDescent="0.25"/>
    <row r="1156" s="488" customFormat="1" x14ac:dyDescent="0.25"/>
    <row r="1157" s="488" customFormat="1" x14ac:dyDescent="0.25"/>
    <row r="1158" s="488" customFormat="1" x14ac:dyDescent="0.25"/>
    <row r="1159" s="488" customFormat="1" x14ac:dyDescent="0.25"/>
    <row r="1160" s="488" customFormat="1" x14ac:dyDescent="0.25"/>
    <row r="1161" s="488" customFormat="1" x14ac:dyDescent="0.25"/>
    <row r="1162" s="488" customFormat="1" x14ac:dyDescent="0.25"/>
    <row r="1163" s="488" customFormat="1" x14ac:dyDescent="0.25"/>
    <row r="1164" s="488" customFormat="1" x14ac:dyDescent="0.25"/>
    <row r="1165" s="488" customFormat="1" x14ac:dyDescent="0.25"/>
    <row r="1166" s="488" customFormat="1" x14ac:dyDescent="0.25"/>
    <row r="1167" s="488" customFormat="1" x14ac:dyDescent="0.25"/>
    <row r="1168" s="488" customFormat="1" x14ac:dyDescent="0.25"/>
    <row r="1169" s="488" customFormat="1" x14ac:dyDescent="0.25"/>
    <row r="1170" s="488" customFormat="1" x14ac:dyDescent="0.25"/>
    <row r="1171" s="488" customFormat="1" x14ac:dyDescent="0.25"/>
    <row r="1172" s="488" customFormat="1" x14ac:dyDescent="0.25"/>
    <row r="1173" s="488" customFormat="1" x14ac:dyDescent="0.25"/>
    <row r="1174" s="488" customFormat="1" x14ac:dyDescent="0.25"/>
    <row r="1175" s="488" customFormat="1" x14ac:dyDescent="0.25"/>
    <row r="1176" s="488" customFormat="1" x14ac:dyDescent="0.25"/>
    <row r="1177" s="488" customFormat="1" x14ac:dyDescent="0.25"/>
    <row r="1178" s="488" customFormat="1" x14ac:dyDescent="0.25"/>
    <row r="1179" s="488" customFormat="1" x14ac:dyDescent="0.25"/>
    <row r="1180" s="488" customFormat="1" x14ac:dyDescent="0.25"/>
    <row r="1181" s="488" customFormat="1" x14ac:dyDescent="0.25"/>
    <row r="1182" s="488" customFormat="1" x14ac:dyDescent="0.25"/>
    <row r="1183" s="488" customFormat="1" x14ac:dyDescent="0.25"/>
    <row r="1184" s="488" customFormat="1" x14ac:dyDescent="0.25"/>
    <row r="1185" s="488" customFormat="1" x14ac:dyDescent="0.25"/>
    <row r="1186" s="488" customFormat="1" x14ac:dyDescent="0.25"/>
    <row r="1187" s="488" customFormat="1" x14ac:dyDescent="0.25"/>
    <row r="1188" s="488" customFormat="1" x14ac:dyDescent="0.25"/>
    <row r="1189" s="488" customFormat="1" x14ac:dyDescent="0.25"/>
    <row r="1190" s="488" customFormat="1" x14ac:dyDescent="0.25"/>
    <row r="1191" s="488" customFormat="1" x14ac:dyDescent="0.25"/>
    <row r="1192" s="488" customFormat="1" x14ac:dyDescent="0.25"/>
    <row r="1193" s="488" customFormat="1" x14ac:dyDescent="0.25"/>
    <row r="1194" s="488" customFormat="1" x14ac:dyDescent="0.25"/>
    <row r="1195" s="488" customFormat="1" x14ac:dyDescent="0.25"/>
    <row r="1196" s="488" customFormat="1" x14ac:dyDescent="0.25"/>
    <row r="1197" s="488" customFormat="1" x14ac:dyDescent="0.25"/>
    <row r="1198" s="488" customFormat="1" x14ac:dyDescent="0.25"/>
    <row r="1199" s="488" customFormat="1" x14ac:dyDescent="0.25"/>
    <row r="1200" s="488" customFormat="1" x14ac:dyDescent="0.25"/>
    <row r="1201" s="488" customFormat="1" x14ac:dyDescent="0.25"/>
    <row r="1202" s="488" customFormat="1" x14ac:dyDescent="0.25"/>
    <row r="1203" s="488" customFormat="1" x14ac:dyDescent="0.25"/>
    <row r="1204" s="488" customFormat="1" x14ac:dyDescent="0.25"/>
    <row r="1205" s="488" customFormat="1" x14ac:dyDescent="0.25"/>
    <row r="1206" s="488" customFormat="1" x14ac:dyDescent="0.25"/>
    <row r="1207" s="488" customFormat="1" x14ac:dyDescent="0.25"/>
    <row r="1208" s="488" customFormat="1" x14ac:dyDescent="0.25"/>
    <row r="1209" s="488" customFormat="1" x14ac:dyDescent="0.25"/>
    <row r="1210" s="488" customFormat="1" x14ac:dyDescent="0.25"/>
    <row r="1211" s="488" customFormat="1" x14ac:dyDescent="0.25"/>
    <row r="1212" s="488" customFormat="1" x14ac:dyDescent="0.25"/>
    <row r="1213" s="488" customFormat="1" x14ac:dyDescent="0.25"/>
    <row r="1214" s="488" customFormat="1" x14ac:dyDescent="0.25"/>
    <row r="1215" s="488" customFormat="1" x14ac:dyDescent="0.25"/>
    <row r="1216" s="488" customFormat="1" x14ac:dyDescent="0.25"/>
    <row r="1217" s="488" customFormat="1" x14ac:dyDescent="0.25"/>
    <row r="1218" s="488" customFormat="1" x14ac:dyDescent="0.25"/>
    <row r="1219" s="488" customFormat="1" x14ac:dyDescent="0.25"/>
    <row r="1220" s="488" customFormat="1" x14ac:dyDescent="0.25"/>
    <row r="1221" s="488" customFormat="1" x14ac:dyDescent="0.25"/>
    <row r="1222" s="488" customFormat="1" x14ac:dyDescent="0.25"/>
    <row r="1223" s="488" customFormat="1" x14ac:dyDescent="0.25"/>
    <row r="1224" s="488" customFormat="1" x14ac:dyDescent="0.25"/>
    <row r="1225" s="488" customFormat="1" x14ac:dyDescent="0.25"/>
    <row r="1226" s="488" customFormat="1" x14ac:dyDescent="0.25"/>
    <row r="1227" s="488" customFormat="1" x14ac:dyDescent="0.25"/>
    <row r="1228" s="488" customFormat="1" x14ac:dyDescent="0.25"/>
    <row r="1229" s="488" customFormat="1" x14ac:dyDescent="0.25"/>
    <row r="1230" s="488" customFormat="1" x14ac:dyDescent="0.25"/>
    <row r="1231" s="488" customFormat="1" x14ac:dyDescent="0.25"/>
    <row r="1232" s="488" customFormat="1" x14ac:dyDescent="0.25"/>
    <row r="1233" s="488" customFormat="1" x14ac:dyDescent="0.25"/>
    <row r="1234" s="488" customFormat="1" x14ac:dyDescent="0.25"/>
    <row r="1235" s="488" customFormat="1" x14ac:dyDescent="0.25"/>
    <row r="1236" s="488" customFormat="1" x14ac:dyDescent="0.25"/>
    <row r="1237" s="488" customFormat="1" x14ac:dyDescent="0.25"/>
    <row r="1238" s="488" customFormat="1" x14ac:dyDescent="0.25"/>
    <row r="1239" s="488" customFormat="1" x14ac:dyDescent="0.25"/>
    <row r="1240" s="488" customFormat="1" x14ac:dyDescent="0.25"/>
    <row r="1241" s="488" customFormat="1" x14ac:dyDescent="0.25"/>
    <row r="1242" s="488" customFormat="1" x14ac:dyDescent="0.25"/>
    <row r="1243" s="488" customFormat="1" x14ac:dyDescent="0.25"/>
    <row r="1244" s="488" customFormat="1" x14ac:dyDescent="0.25"/>
    <row r="1245" s="488" customFormat="1" x14ac:dyDescent="0.25"/>
    <row r="1246" s="488" customFormat="1" x14ac:dyDescent="0.25"/>
    <row r="1247" s="488" customFormat="1" x14ac:dyDescent="0.25"/>
    <row r="1248" s="488" customFormat="1" x14ac:dyDescent="0.25"/>
    <row r="1249" s="488" customFormat="1" x14ac:dyDescent="0.25"/>
    <row r="1250" s="488" customFormat="1" x14ac:dyDescent="0.25"/>
    <row r="1251" s="488" customFormat="1" x14ac:dyDescent="0.25"/>
    <row r="1252" s="488" customFormat="1" x14ac:dyDescent="0.25"/>
    <row r="1253" s="488" customFormat="1" x14ac:dyDescent="0.25"/>
    <row r="1254" s="488" customFormat="1" x14ac:dyDescent="0.25"/>
    <row r="1255" s="488" customFormat="1" x14ac:dyDescent="0.25"/>
    <row r="1256" s="488" customFormat="1" x14ac:dyDescent="0.25"/>
    <row r="1257" s="488" customFormat="1" x14ac:dyDescent="0.25"/>
    <row r="1258" s="488" customFormat="1" x14ac:dyDescent="0.25"/>
    <row r="1259" s="488" customFormat="1" x14ac:dyDescent="0.25"/>
    <row r="1260" s="488" customFormat="1" x14ac:dyDescent="0.25"/>
    <row r="1261" s="488" customFormat="1" x14ac:dyDescent="0.25"/>
    <row r="1262" s="488" customFormat="1" x14ac:dyDescent="0.25"/>
    <row r="1263" s="488" customFormat="1" x14ac:dyDescent="0.25"/>
    <row r="1264" s="488" customFormat="1" x14ac:dyDescent="0.25"/>
    <row r="1265" s="488" customFormat="1" x14ac:dyDescent="0.25"/>
    <row r="1266" s="488" customFormat="1" x14ac:dyDescent="0.25"/>
    <row r="1267" s="488" customFormat="1" x14ac:dyDescent="0.25"/>
    <row r="1268" s="488" customFormat="1" x14ac:dyDescent="0.25"/>
    <row r="1269" s="488" customFormat="1" x14ac:dyDescent="0.25"/>
    <row r="1270" s="488" customFormat="1" x14ac:dyDescent="0.25"/>
    <row r="1271" s="488" customFormat="1" x14ac:dyDescent="0.25"/>
    <row r="1272" s="488" customFormat="1" x14ac:dyDescent="0.25"/>
    <row r="1273" s="488" customFormat="1" x14ac:dyDescent="0.25"/>
    <row r="1274" s="488" customFormat="1" x14ac:dyDescent="0.25"/>
    <row r="1275" s="488" customFormat="1" x14ac:dyDescent="0.25"/>
    <row r="1276" s="488" customFormat="1" x14ac:dyDescent="0.25"/>
    <row r="1277" s="488" customFormat="1" x14ac:dyDescent="0.25"/>
    <row r="1278" s="488" customFormat="1" x14ac:dyDescent="0.25"/>
    <row r="1279" s="488" customFormat="1" x14ac:dyDescent="0.25"/>
    <row r="1280" s="488" customFormat="1" x14ac:dyDescent="0.25"/>
    <row r="1281" s="488" customFormat="1" x14ac:dyDescent="0.25"/>
    <row r="1282" s="488" customFormat="1" x14ac:dyDescent="0.25"/>
    <row r="1283" s="488" customFormat="1" x14ac:dyDescent="0.25"/>
    <row r="1284" s="488" customFormat="1" x14ac:dyDescent="0.25"/>
    <row r="1285" s="488" customFormat="1" x14ac:dyDescent="0.25"/>
    <row r="1286" s="488" customFormat="1" x14ac:dyDescent="0.25"/>
    <row r="1287" s="488" customFormat="1" x14ac:dyDescent="0.25"/>
    <row r="1288" s="488" customFormat="1" x14ac:dyDescent="0.25"/>
    <row r="1289" s="488" customFormat="1" x14ac:dyDescent="0.25"/>
    <row r="1290" s="488" customFormat="1" x14ac:dyDescent="0.25"/>
    <row r="1291" s="488" customFormat="1" x14ac:dyDescent="0.25"/>
    <row r="1292" s="488" customFormat="1" x14ac:dyDescent="0.25"/>
    <row r="1293" s="488" customFormat="1" x14ac:dyDescent="0.25"/>
    <row r="1294" s="488" customFormat="1" x14ac:dyDescent="0.25"/>
    <row r="1295" s="488" customFormat="1" x14ac:dyDescent="0.25"/>
    <row r="1296" s="488" customFormat="1" x14ac:dyDescent="0.25"/>
    <row r="1297" s="488" customFormat="1" x14ac:dyDescent="0.25"/>
    <row r="1298" s="488" customFormat="1" x14ac:dyDescent="0.25"/>
    <row r="1299" s="488" customFormat="1" x14ac:dyDescent="0.25"/>
    <row r="1300" s="488" customFormat="1" x14ac:dyDescent="0.25"/>
    <row r="1301" s="488" customFormat="1" x14ac:dyDescent="0.25"/>
    <row r="1302" s="488" customFormat="1" x14ac:dyDescent="0.25"/>
    <row r="1303" s="488" customFormat="1" x14ac:dyDescent="0.25"/>
    <row r="1304" s="488" customFormat="1" x14ac:dyDescent="0.25"/>
    <row r="1305" s="488" customFormat="1" x14ac:dyDescent="0.25"/>
    <row r="1306" s="488" customFormat="1" x14ac:dyDescent="0.25"/>
    <row r="1307" s="488" customFormat="1" x14ac:dyDescent="0.25"/>
    <row r="1308" s="488" customFormat="1" x14ac:dyDescent="0.25"/>
    <row r="1309" s="488" customFormat="1" x14ac:dyDescent="0.25"/>
    <row r="1310" s="488" customFormat="1" x14ac:dyDescent="0.25"/>
    <row r="1311" s="488" customFormat="1" x14ac:dyDescent="0.25"/>
    <row r="1312" s="488" customFormat="1" x14ac:dyDescent="0.25"/>
    <row r="1313" s="488" customFormat="1" x14ac:dyDescent="0.25"/>
    <row r="1314" s="488" customFormat="1" x14ac:dyDescent="0.25"/>
    <row r="1315" s="488" customFormat="1" x14ac:dyDescent="0.25"/>
    <row r="1316" s="488" customFormat="1" x14ac:dyDescent="0.25"/>
    <row r="1317" s="488" customFormat="1" x14ac:dyDescent="0.25"/>
    <row r="1318" s="488" customFormat="1" x14ac:dyDescent="0.25"/>
    <row r="1319" s="488" customFormat="1" x14ac:dyDescent="0.25"/>
    <row r="1320" s="488" customFormat="1" x14ac:dyDescent="0.25"/>
    <row r="1321" s="488" customFormat="1" x14ac:dyDescent="0.25"/>
    <row r="1322" s="488" customFormat="1" x14ac:dyDescent="0.25"/>
    <row r="1323" s="488" customFormat="1" x14ac:dyDescent="0.25"/>
    <row r="1324" s="488" customFormat="1" x14ac:dyDescent="0.25"/>
    <row r="1325" s="488" customFormat="1" x14ac:dyDescent="0.25"/>
    <row r="1326" s="488" customFormat="1" x14ac:dyDescent="0.25"/>
    <row r="1327" s="488" customFormat="1" x14ac:dyDescent="0.25"/>
    <row r="1328" s="488" customFormat="1" x14ac:dyDescent="0.25"/>
    <row r="1329" s="488" customFormat="1" x14ac:dyDescent="0.25"/>
    <row r="1330" s="488" customFormat="1" x14ac:dyDescent="0.25"/>
    <row r="1331" s="488" customFormat="1" x14ac:dyDescent="0.25"/>
    <row r="1332" s="488" customFormat="1" x14ac:dyDescent="0.25"/>
    <row r="1333" s="488" customFormat="1" x14ac:dyDescent="0.25"/>
    <row r="1334" s="488" customFormat="1" x14ac:dyDescent="0.25"/>
    <row r="1335" s="488" customFormat="1" x14ac:dyDescent="0.25"/>
    <row r="1336" s="488" customFormat="1" x14ac:dyDescent="0.25"/>
    <row r="1337" s="488" customFormat="1" x14ac:dyDescent="0.25"/>
    <row r="1338" s="488" customFormat="1" x14ac:dyDescent="0.25"/>
    <row r="1339" s="488" customFormat="1" x14ac:dyDescent="0.25"/>
    <row r="1340" s="488" customFormat="1" x14ac:dyDescent="0.25"/>
    <row r="1341" s="488" customFormat="1" x14ac:dyDescent="0.25"/>
    <row r="1342" s="488" customFormat="1" x14ac:dyDescent="0.25"/>
    <row r="1343" s="488" customFormat="1" x14ac:dyDescent="0.25"/>
    <row r="1344" s="488" customFormat="1" x14ac:dyDescent="0.25"/>
    <row r="1345" s="488" customFormat="1" x14ac:dyDescent="0.25"/>
    <row r="1346" s="488" customFormat="1" x14ac:dyDescent="0.25"/>
    <row r="1347" s="488" customFormat="1" x14ac:dyDescent="0.25"/>
    <row r="1348" s="488" customFormat="1" x14ac:dyDescent="0.25"/>
    <row r="1349" s="488" customFormat="1" x14ac:dyDescent="0.25"/>
    <row r="1350" s="488" customFormat="1" x14ac:dyDescent="0.25"/>
    <row r="1351" s="488" customFormat="1" x14ac:dyDescent="0.25"/>
    <row r="1352" s="488" customFormat="1" x14ac:dyDescent="0.25"/>
    <row r="1353" s="488" customFormat="1" x14ac:dyDescent="0.25"/>
    <row r="1354" s="488" customFormat="1" x14ac:dyDescent="0.25"/>
    <row r="1355" s="488" customFormat="1" x14ac:dyDescent="0.25"/>
    <row r="1356" s="488" customFormat="1" x14ac:dyDescent="0.25"/>
    <row r="1357" s="488" customFormat="1" x14ac:dyDescent="0.25"/>
    <row r="1358" s="488" customFormat="1" x14ac:dyDescent="0.25"/>
    <row r="1359" s="488" customFormat="1" x14ac:dyDescent="0.25"/>
    <row r="1360" s="488" customFormat="1" x14ac:dyDescent="0.25"/>
    <row r="1361" s="488" customFormat="1" x14ac:dyDescent="0.25"/>
    <row r="1362" s="488" customFormat="1" x14ac:dyDescent="0.25"/>
    <row r="1363" s="488" customFormat="1" x14ac:dyDescent="0.25"/>
    <row r="1364" s="488" customFormat="1" x14ac:dyDescent="0.25"/>
    <row r="1365" s="488" customFormat="1" x14ac:dyDescent="0.25"/>
    <row r="1366" s="488" customFormat="1" x14ac:dyDescent="0.25"/>
    <row r="1367" s="488" customFormat="1" x14ac:dyDescent="0.25"/>
    <row r="1368" s="488" customFormat="1" x14ac:dyDescent="0.25"/>
    <row r="1369" s="488" customFormat="1" x14ac:dyDescent="0.25"/>
    <row r="1370" s="488" customFormat="1" x14ac:dyDescent="0.25"/>
    <row r="1371" s="488" customFormat="1" x14ac:dyDescent="0.25"/>
    <row r="1372" s="488" customFormat="1" x14ac:dyDescent="0.25"/>
    <row r="1373" s="488" customFormat="1" x14ac:dyDescent="0.25"/>
    <row r="1374" s="488" customFormat="1" x14ac:dyDescent="0.25"/>
    <row r="1375" s="488" customFormat="1" x14ac:dyDescent="0.25"/>
    <row r="1376" s="488" customFormat="1" x14ac:dyDescent="0.25"/>
    <row r="1377" s="488" customFormat="1" x14ac:dyDescent="0.25"/>
    <row r="1378" s="488" customFormat="1" x14ac:dyDescent="0.25"/>
    <row r="1379" s="488" customFormat="1" x14ac:dyDescent="0.25"/>
    <row r="1380" s="488" customFormat="1" x14ac:dyDescent="0.25"/>
    <row r="1381" s="488" customFormat="1" x14ac:dyDescent="0.25"/>
    <row r="1382" s="488" customFormat="1" x14ac:dyDescent="0.25"/>
    <row r="1383" s="488" customFormat="1" x14ac:dyDescent="0.25"/>
    <row r="1384" s="488" customFormat="1" x14ac:dyDescent="0.25"/>
    <row r="1385" s="488" customFormat="1" x14ac:dyDescent="0.25"/>
    <row r="1386" s="488" customFormat="1" x14ac:dyDescent="0.25"/>
    <row r="1387" s="488" customFormat="1" x14ac:dyDescent="0.25"/>
    <row r="1388" s="488" customFormat="1" x14ac:dyDescent="0.25"/>
    <row r="1389" s="488" customFormat="1" x14ac:dyDescent="0.25"/>
    <row r="1390" s="488" customFormat="1" x14ac:dyDescent="0.25"/>
    <row r="1391" s="488" customFormat="1" x14ac:dyDescent="0.25"/>
    <row r="1392" s="488" customFormat="1" x14ac:dyDescent="0.25"/>
    <row r="1393" s="488" customFormat="1" x14ac:dyDescent="0.25"/>
    <row r="1394" s="488" customFormat="1" x14ac:dyDescent="0.25"/>
    <row r="1395" s="488" customFormat="1" x14ac:dyDescent="0.25"/>
    <row r="1396" s="488" customFormat="1" x14ac:dyDescent="0.25"/>
    <row r="1397" s="488" customFormat="1" x14ac:dyDescent="0.25"/>
    <row r="1398" s="488" customFormat="1" x14ac:dyDescent="0.25"/>
    <row r="1399" s="488" customFormat="1" x14ac:dyDescent="0.25"/>
    <row r="1400" s="488" customFormat="1" x14ac:dyDescent="0.25"/>
    <row r="1401" s="488" customFormat="1" x14ac:dyDescent="0.25"/>
    <row r="1402" s="488" customFormat="1" x14ac:dyDescent="0.25"/>
    <row r="1403" s="488" customFormat="1" x14ac:dyDescent="0.25"/>
    <row r="1404" s="488" customFormat="1" x14ac:dyDescent="0.25"/>
    <row r="1405" s="488" customFormat="1" x14ac:dyDescent="0.25"/>
    <row r="1406" s="488" customFormat="1" x14ac:dyDescent="0.25"/>
    <row r="1407" s="488" customFormat="1" x14ac:dyDescent="0.25"/>
    <row r="1408" s="488" customFormat="1" x14ac:dyDescent="0.25"/>
    <row r="1409" s="488" customFormat="1" x14ac:dyDescent="0.25"/>
    <row r="1410" s="488" customFormat="1" x14ac:dyDescent="0.25"/>
    <row r="1411" s="488" customFormat="1" x14ac:dyDescent="0.25"/>
    <row r="1412" s="488" customFormat="1" x14ac:dyDescent="0.25"/>
    <row r="1413" s="488" customFormat="1" x14ac:dyDescent="0.25"/>
    <row r="1414" s="488" customFormat="1" x14ac:dyDescent="0.25"/>
    <row r="1415" s="488" customFormat="1" x14ac:dyDescent="0.25"/>
    <row r="1416" s="488" customFormat="1" x14ac:dyDescent="0.25"/>
    <row r="1417" s="488" customFormat="1" x14ac:dyDescent="0.25"/>
    <row r="1418" s="488" customFormat="1" x14ac:dyDescent="0.25"/>
    <row r="1419" s="488" customFormat="1" x14ac:dyDescent="0.25"/>
    <row r="1420" s="488" customFormat="1" x14ac:dyDescent="0.25"/>
    <row r="1421" s="488" customFormat="1" x14ac:dyDescent="0.25"/>
    <row r="1422" s="488" customFormat="1" x14ac:dyDescent="0.25"/>
    <row r="1423" s="488" customFormat="1" x14ac:dyDescent="0.25"/>
    <row r="1424" s="488" customFormat="1" x14ac:dyDescent="0.25"/>
    <row r="1425" s="488" customFormat="1" x14ac:dyDescent="0.25"/>
    <row r="1426" s="488" customFormat="1" x14ac:dyDescent="0.25"/>
    <row r="1427" s="488" customFormat="1" x14ac:dyDescent="0.25"/>
    <row r="1428" s="488" customFormat="1" x14ac:dyDescent="0.25"/>
    <row r="1429" s="488" customFormat="1" x14ac:dyDescent="0.25"/>
    <row r="1430" s="488" customFormat="1" x14ac:dyDescent="0.25"/>
    <row r="1431" s="488" customFormat="1" x14ac:dyDescent="0.25"/>
    <row r="1432" s="488" customFormat="1" x14ac:dyDescent="0.25"/>
    <row r="1433" s="488" customFormat="1" x14ac:dyDescent="0.25"/>
    <row r="1434" s="488" customFormat="1" x14ac:dyDescent="0.25"/>
    <row r="1435" s="488" customFormat="1" x14ac:dyDescent="0.25"/>
    <row r="1436" s="488" customFormat="1" x14ac:dyDescent="0.25"/>
    <row r="1437" s="488" customFormat="1" x14ac:dyDescent="0.25"/>
    <row r="1438" s="488" customFormat="1" x14ac:dyDescent="0.25"/>
    <row r="1439" s="488" customFormat="1" x14ac:dyDescent="0.25"/>
    <row r="1440" s="488" customFormat="1" x14ac:dyDescent="0.25"/>
    <row r="1441" s="488" customFormat="1" x14ac:dyDescent="0.25"/>
    <row r="1442" s="488" customFormat="1" x14ac:dyDescent="0.25"/>
    <row r="1443" s="488" customFormat="1" x14ac:dyDescent="0.25"/>
    <row r="1444" s="488" customFormat="1" x14ac:dyDescent="0.25"/>
    <row r="1445" s="488" customFormat="1" x14ac:dyDescent="0.25"/>
    <row r="1446" s="488" customFormat="1" x14ac:dyDescent="0.25"/>
    <row r="1447" s="488" customFormat="1" x14ac:dyDescent="0.25"/>
    <row r="1448" s="488" customFormat="1" x14ac:dyDescent="0.25"/>
    <row r="1449" s="488" customFormat="1" x14ac:dyDescent="0.25"/>
    <row r="1450" s="488" customFormat="1" x14ac:dyDescent="0.25"/>
    <row r="1451" s="488" customFormat="1" x14ac:dyDescent="0.25"/>
    <row r="1452" s="488" customFormat="1" x14ac:dyDescent="0.25"/>
    <row r="1453" s="488" customFormat="1" x14ac:dyDescent="0.25"/>
    <row r="1454" s="488" customFormat="1" x14ac:dyDescent="0.25"/>
    <row r="1455" s="488" customFormat="1" x14ac:dyDescent="0.25"/>
    <row r="1456" s="488" customFormat="1" x14ac:dyDescent="0.25"/>
    <row r="1457" s="488" customFormat="1" x14ac:dyDescent="0.25"/>
    <row r="1458" s="488" customFormat="1" x14ac:dyDescent="0.25"/>
    <row r="1459" s="488" customFormat="1" x14ac:dyDescent="0.25"/>
    <row r="1460" s="488" customFormat="1" x14ac:dyDescent="0.25"/>
    <row r="1461" s="488" customFormat="1" x14ac:dyDescent="0.25"/>
    <row r="1462" s="488" customFormat="1" x14ac:dyDescent="0.25"/>
    <row r="1463" s="488" customFormat="1" x14ac:dyDescent="0.25"/>
    <row r="1464" s="488" customFormat="1" x14ac:dyDescent="0.25"/>
    <row r="1465" s="488" customFormat="1" x14ac:dyDescent="0.25"/>
    <row r="1466" s="488" customFormat="1" x14ac:dyDescent="0.25"/>
    <row r="1467" s="488" customFormat="1" x14ac:dyDescent="0.25"/>
    <row r="1468" s="488" customFormat="1" x14ac:dyDescent="0.25"/>
    <row r="1469" s="488" customFormat="1" x14ac:dyDescent="0.25"/>
    <row r="1470" s="488" customFormat="1" x14ac:dyDescent="0.25"/>
    <row r="1471" s="488" customFormat="1" x14ac:dyDescent="0.25"/>
    <row r="1472" s="488" customFormat="1" x14ac:dyDescent="0.25"/>
    <row r="1473" s="488" customFormat="1" x14ac:dyDescent="0.25"/>
    <row r="1474" s="488" customFormat="1" x14ac:dyDescent="0.25"/>
    <row r="1475" s="488" customFormat="1" x14ac:dyDescent="0.25"/>
    <row r="1476" s="488" customFormat="1" x14ac:dyDescent="0.25"/>
    <row r="1477" s="488" customFormat="1" x14ac:dyDescent="0.25"/>
    <row r="1478" s="488" customFormat="1" x14ac:dyDescent="0.25"/>
    <row r="1479" s="488" customFormat="1" x14ac:dyDescent="0.25"/>
    <row r="1480" s="488" customFormat="1" x14ac:dyDescent="0.25"/>
    <row r="1481" s="488" customFormat="1" x14ac:dyDescent="0.25"/>
    <row r="1482" s="488" customFormat="1" x14ac:dyDescent="0.25"/>
    <row r="1483" s="488" customFormat="1" x14ac:dyDescent="0.25"/>
    <row r="1484" s="488" customFormat="1" x14ac:dyDescent="0.25"/>
    <row r="1485" s="488" customFormat="1" x14ac:dyDescent="0.25"/>
    <row r="1486" s="488" customFormat="1" x14ac:dyDescent="0.25"/>
    <row r="1487" s="488" customFormat="1" x14ac:dyDescent="0.25"/>
    <row r="1488" s="488" customFormat="1" x14ac:dyDescent="0.25"/>
    <row r="1489" s="488" customFormat="1" x14ac:dyDescent="0.25"/>
    <row r="1490" s="488" customFormat="1" x14ac:dyDescent="0.25"/>
    <row r="1491" s="488" customFormat="1" x14ac:dyDescent="0.25"/>
    <row r="1492" s="488" customFormat="1" x14ac:dyDescent="0.25"/>
    <row r="1493" s="488" customFormat="1" x14ac:dyDescent="0.25"/>
    <row r="1494" s="488" customFormat="1" x14ac:dyDescent="0.25"/>
    <row r="1495" s="488" customFormat="1" x14ac:dyDescent="0.25"/>
    <row r="1496" s="488" customFormat="1" x14ac:dyDescent="0.25"/>
    <row r="1497" s="488" customFormat="1" x14ac:dyDescent="0.25"/>
    <row r="1498" s="488" customFormat="1" x14ac:dyDescent="0.25"/>
    <row r="1499" s="488" customFormat="1" x14ac:dyDescent="0.25"/>
    <row r="1500" s="488" customFormat="1" x14ac:dyDescent="0.25"/>
    <row r="1501" s="488" customFormat="1" x14ac:dyDescent="0.25"/>
    <row r="1502" s="488" customFormat="1" x14ac:dyDescent="0.25"/>
    <row r="1503" s="488" customFormat="1" x14ac:dyDescent="0.25"/>
    <row r="1504" s="488" customFormat="1" x14ac:dyDescent="0.25"/>
    <row r="1505" s="488" customFormat="1" x14ac:dyDescent="0.25"/>
    <row r="1506" s="488" customFormat="1" x14ac:dyDescent="0.25"/>
    <row r="1507" s="488" customFormat="1" x14ac:dyDescent="0.25"/>
    <row r="1508" s="488" customFormat="1" x14ac:dyDescent="0.25"/>
    <row r="1509" s="488" customFormat="1" x14ac:dyDescent="0.25"/>
    <row r="1510" s="488" customFormat="1" x14ac:dyDescent="0.25"/>
    <row r="1511" s="488" customFormat="1" x14ac:dyDescent="0.25"/>
    <row r="1512" s="488" customFormat="1" x14ac:dyDescent="0.25"/>
    <row r="1513" s="488" customFormat="1" x14ac:dyDescent="0.25"/>
    <row r="1514" s="488" customFormat="1" x14ac:dyDescent="0.25"/>
    <row r="1515" s="488" customFormat="1" x14ac:dyDescent="0.25"/>
    <row r="1516" s="488" customFormat="1" x14ac:dyDescent="0.25"/>
    <row r="1517" s="488" customFormat="1" x14ac:dyDescent="0.25"/>
    <row r="1518" s="488" customFormat="1" x14ac:dyDescent="0.25"/>
    <row r="1519" s="488" customFormat="1" x14ac:dyDescent="0.25"/>
    <row r="1520" s="488" customFormat="1" x14ac:dyDescent="0.25"/>
    <row r="1521" s="488" customFormat="1" x14ac:dyDescent="0.25"/>
    <row r="1522" s="488" customFormat="1" x14ac:dyDescent="0.25"/>
    <row r="1523" s="488" customFormat="1" x14ac:dyDescent="0.25"/>
    <row r="1524" s="488" customFormat="1" x14ac:dyDescent="0.25"/>
    <row r="1525" s="488" customFormat="1" x14ac:dyDescent="0.25"/>
    <row r="1526" s="488" customFormat="1" x14ac:dyDescent="0.25"/>
    <row r="1527" s="488" customFormat="1" x14ac:dyDescent="0.25"/>
    <row r="1528" s="488" customFormat="1" x14ac:dyDescent="0.25"/>
    <row r="1529" s="488" customFormat="1" x14ac:dyDescent="0.25"/>
    <row r="1530" s="488" customFormat="1" x14ac:dyDescent="0.25"/>
    <row r="1531" s="488" customFormat="1" x14ac:dyDescent="0.25"/>
    <row r="1532" s="488" customFormat="1" x14ac:dyDescent="0.25"/>
    <row r="1533" s="488" customFormat="1" x14ac:dyDescent="0.25"/>
    <row r="1534" s="488" customFormat="1" x14ac:dyDescent="0.25"/>
    <row r="1535" s="488" customFormat="1" x14ac:dyDescent="0.25"/>
    <row r="1536" s="488" customFormat="1" x14ac:dyDescent="0.25"/>
    <row r="1537" s="488" customFormat="1" x14ac:dyDescent="0.25"/>
    <row r="1538" s="488" customFormat="1" x14ac:dyDescent="0.25"/>
    <row r="1539" s="488" customFormat="1" x14ac:dyDescent="0.25"/>
    <row r="1540" s="488" customFormat="1" x14ac:dyDescent="0.25"/>
    <row r="1541" s="488" customFormat="1" x14ac:dyDescent="0.25"/>
    <row r="1542" s="488" customFormat="1" x14ac:dyDescent="0.25"/>
    <row r="1543" s="488" customFormat="1" x14ac:dyDescent="0.25"/>
    <row r="1544" s="488" customFormat="1" x14ac:dyDescent="0.25"/>
    <row r="1545" s="488" customFormat="1" x14ac:dyDescent="0.25"/>
    <row r="1546" s="488" customFormat="1" x14ac:dyDescent="0.25"/>
    <row r="1547" s="488" customFormat="1" x14ac:dyDescent="0.25"/>
    <row r="1548" s="488" customFormat="1" x14ac:dyDescent="0.25"/>
    <row r="1549" s="488" customFormat="1" x14ac:dyDescent="0.25"/>
    <row r="1550" s="488" customFormat="1" x14ac:dyDescent="0.25"/>
    <row r="1551" s="488" customFormat="1" x14ac:dyDescent="0.25"/>
    <row r="1552" s="488" customFormat="1" x14ac:dyDescent="0.25"/>
    <row r="1553" s="488" customFormat="1" x14ac:dyDescent="0.25"/>
    <row r="1554" s="488" customFormat="1" x14ac:dyDescent="0.25"/>
    <row r="1555" s="488" customFormat="1" x14ac:dyDescent="0.25"/>
    <row r="1556" s="488" customFormat="1" x14ac:dyDescent="0.25"/>
    <row r="1557" s="488" customFormat="1" x14ac:dyDescent="0.25"/>
    <row r="1558" s="488" customFormat="1" x14ac:dyDescent="0.25"/>
    <row r="1559" s="488" customFormat="1" x14ac:dyDescent="0.25"/>
    <row r="1560" s="488" customFormat="1" x14ac:dyDescent="0.25"/>
    <row r="1561" s="488" customFormat="1" x14ac:dyDescent="0.25"/>
    <row r="1562" s="488" customFormat="1" x14ac:dyDescent="0.25"/>
    <row r="1563" s="488" customFormat="1" x14ac:dyDescent="0.25"/>
    <row r="1564" s="488" customFormat="1" x14ac:dyDescent="0.25"/>
    <row r="1565" s="488" customFormat="1" x14ac:dyDescent="0.25"/>
    <row r="1566" s="488" customFormat="1" x14ac:dyDescent="0.25"/>
    <row r="1567" s="488" customFormat="1" x14ac:dyDescent="0.25"/>
    <row r="1568" s="488" customFormat="1" x14ac:dyDescent="0.25"/>
    <row r="1569" s="488" customFormat="1" x14ac:dyDescent="0.25"/>
    <row r="1570" s="488" customFormat="1" x14ac:dyDescent="0.25"/>
    <row r="1571" s="488" customFormat="1" x14ac:dyDescent="0.25"/>
    <row r="1572" s="488" customFormat="1" x14ac:dyDescent="0.25"/>
    <row r="1573" s="488" customFormat="1" x14ac:dyDescent="0.25"/>
    <row r="1574" s="488" customFormat="1" x14ac:dyDescent="0.25"/>
    <row r="1575" s="488" customFormat="1" x14ac:dyDescent="0.25"/>
    <row r="1576" s="488" customFormat="1" x14ac:dyDescent="0.25"/>
    <row r="1577" s="488" customFormat="1" x14ac:dyDescent="0.25"/>
    <row r="1578" s="488" customFormat="1" x14ac:dyDescent="0.25"/>
    <row r="1579" s="488" customFormat="1" x14ac:dyDescent="0.25"/>
    <row r="1580" s="488" customFormat="1" x14ac:dyDescent="0.25"/>
    <row r="1581" s="488" customFormat="1" x14ac:dyDescent="0.25"/>
    <row r="1582" s="488" customFormat="1" x14ac:dyDescent="0.25"/>
    <row r="1583" s="488" customFormat="1" x14ac:dyDescent="0.25"/>
    <row r="1584" s="488" customFormat="1" x14ac:dyDescent="0.25"/>
    <row r="1585" s="488" customFormat="1" x14ac:dyDescent="0.25"/>
    <row r="1586" s="488" customFormat="1" x14ac:dyDescent="0.25"/>
    <row r="1587" s="488" customFormat="1" x14ac:dyDescent="0.25"/>
    <row r="1588" s="488" customFormat="1" x14ac:dyDescent="0.25"/>
    <row r="1589" s="488" customFormat="1" x14ac:dyDescent="0.25"/>
    <row r="1590" s="488" customFormat="1" x14ac:dyDescent="0.25"/>
    <row r="1591" s="488" customFormat="1" x14ac:dyDescent="0.25"/>
    <row r="1592" s="488" customFormat="1" x14ac:dyDescent="0.25"/>
    <row r="1593" s="488" customFormat="1" x14ac:dyDescent="0.25"/>
    <row r="1594" s="488" customFormat="1" x14ac:dyDescent="0.25"/>
    <row r="1595" s="488" customFormat="1" x14ac:dyDescent="0.25"/>
    <row r="1596" s="488" customFormat="1" x14ac:dyDescent="0.25"/>
    <row r="1597" s="488" customFormat="1" x14ac:dyDescent="0.25"/>
    <row r="1598" s="488" customFormat="1" x14ac:dyDescent="0.25"/>
    <row r="1599" s="488" customFormat="1" x14ac:dyDescent="0.25"/>
    <row r="1600" s="488" customFormat="1" x14ac:dyDescent="0.25"/>
    <row r="1601" s="488" customFormat="1" x14ac:dyDescent="0.25"/>
    <row r="1602" s="488" customFormat="1" x14ac:dyDescent="0.25"/>
    <row r="1603" s="488" customFormat="1" x14ac:dyDescent="0.25"/>
    <row r="1604" s="488" customFormat="1" x14ac:dyDescent="0.25"/>
    <row r="1605" s="488" customFormat="1" x14ac:dyDescent="0.25"/>
    <row r="1606" s="488" customFormat="1" x14ac:dyDescent="0.25"/>
    <row r="1607" s="488" customFormat="1" x14ac:dyDescent="0.25"/>
    <row r="1608" s="488" customFormat="1" x14ac:dyDescent="0.25"/>
    <row r="1609" s="488" customFormat="1" x14ac:dyDescent="0.25"/>
    <row r="1610" s="488" customFormat="1" x14ac:dyDescent="0.25"/>
    <row r="1611" s="488" customFormat="1" x14ac:dyDescent="0.25"/>
    <row r="1612" s="488" customFormat="1" x14ac:dyDescent="0.25"/>
    <row r="1613" s="488" customFormat="1" x14ac:dyDescent="0.25"/>
    <row r="1614" s="488" customFormat="1" x14ac:dyDescent="0.25"/>
    <row r="1615" s="488" customFormat="1" x14ac:dyDescent="0.25"/>
    <row r="1616" s="488" customFormat="1" x14ac:dyDescent="0.25"/>
    <row r="1617" s="488" customFormat="1" x14ac:dyDescent="0.25"/>
    <row r="1618" s="488" customFormat="1" x14ac:dyDescent="0.25"/>
    <row r="1619" s="488" customFormat="1" x14ac:dyDescent="0.25"/>
    <row r="1620" s="488" customFormat="1" x14ac:dyDescent="0.25"/>
    <row r="1621" s="488" customFormat="1" x14ac:dyDescent="0.25"/>
    <row r="1622" s="488" customFormat="1" x14ac:dyDescent="0.25"/>
    <row r="1623" s="488" customFormat="1" x14ac:dyDescent="0.25"/>
    <row r="1624" s="488" customFormat="1" x14ac:dyDescent="0.25"/>
    <row r="1625" s="488" customFormat="1" x14ac:dyDescent="0.25"/>
    <row r="1626" s="488" customFormat="1" x14ac:dyDescent="0.25"/>
    <row r="1627" s="488" customFormat="1" x14ac:dyDescent="0.25"/>
    <row r="1628" s="488" customFormat="1" x14ac:dyDescent="0.25"/>
    <row r="1629" s="488" customFormat="1" x14ac:dyDescent="0.25"/>
    <row r="1630" s="488" customFormat="1" x14ac:dyDescent="0.25"/>
    <row r="1631" s="488" customFormat="1" x14ac:dyDescent="0.25"/>
    <row r="1632" s="488" customFormat="1" x14ac:dyDescent="0.25"/>
    <row r="1633" s="488" customFormat="1" x14ac:dyDescent="0.25"/>
    <row r="1634" s="488" customFormat="1" x14ac:dyDescent="0.25"/>
    <row r="1635" s="488" customFormat="1" x14ac:dyDescent="0.25"/>
    <row r="1636" s="488" customFormat="1" x14ac:dyDescent="0.25"/>
    <row r="1637" s="488" customFormat="1" x14ac:dyDescent="0.25"/>
    <row r="1638" s="488" customFormat="1" x14ac:dyDescent="0.25"/>
    <row r="1639" s="488" customFormat="1" x14ac:dyDescent="0.25"/>
    <row r="1640" s="488" customFormat="1" x14ac:dyDescent="0.25"/>
    <row r="1641" s="488" customFormat="1" x14ac:dyDescent="0.25"/>
    <row r="1642" s="488" customFormat="1" x14ac:dyDescent="0.25"/>
    <row r="1643" s="488" customFormat="1" x14ac:dyDescent="0.25"/>
    <row r="1644" s="488" customFormat="1" x14ac:dyDescent="0.25"/>
    <row r="1645" s="488" customFormat="1" x14ac:dyDescent="0.25"/>
    <row r="1646" s="488" customFormat="1" x14ac:dyDescent="0.25"/>
    <row r="1647" s="488" customFormat="1" x14ac:dyDescent="0.25"/>
    <row r="1648" s="488" customFormat="1" x14ac:dyDescent="0.25"/>
    <row r="1649" s="488" customFormat="1" x14ac:dyDescent="0.25"/>
    <row r="1650" s="488" customFormat="1" x14ac:dyDescent="0.25"/>
    <row r="1651" s="488" customFormat="1" x14ac:dyDescent="0.25"/>
    <row r="1652" s="488" customFormat="1" x14ac:dyDescent="0.25"/>
    <row r="1653" s="488" customFormat="1" x14ac:dyDescent="0.25"/>
    <row r="1654" s="488" customFormat="1" x14ac:dyDescent="0.25"/>
    <row r="1655" s="488" customFormat="1" x14ac:dyDescent="0.25"/>
    <row r="1656" s="488" customFormat="1" x14ac:dyDescent="0.25"/>
    <row r="1657" s="488" customFormat="1" x14ac:dyDescent="0.25"/>
    <row r="1658" s="488" customFormat="1" x14ac:dyDescent="0.25"/>
    <row r="1659" s="488" customFormat="1" x14ac:dyDescent="0.25"/>
    <row r="1660" s="488" customFormat="1" x14ac:dyDescent="0.25"/>
    <row r="1661" s="488" customFormat="1" x14ac:dyDescent="0.25"/>
    <row r="1662" s="488" customFormat="1" x14ac:dyDescent="0.25"/>
    <row r="1663" s="488" customFormat="1" x14ac:dyDescent="0.25"/>
    <row r="1664" s="488" customFormat="1" x14ac:dyDescent="0.25"/>
    <row r="1665" s="488" customFormat="1" x14ac:dyDescent="0.25"/>
    <row r="1666" s="488" customFormat="1" x14ac:dyDescent="0.25"/>
    <row r="1667" s="488" customFormat="1" x14ac:dyDescent="0.25"/>
    <row r="1668" s="488" customFormat="1" x14ac:dyDescent="0.25"/>
    <row r="1669" s="488" customFormat="1" x14ac:dyDescent="0.25"/>
    <row r="1670" s="488" customFormat="1" x14ac:dyDescent="0.25"/>
    <row r="1671" s="488" customFormat="1" x14ac:dyDescent="0.25"/>
    <row r="1672" s="488" customFormat="1" x14ac:dyDescent="0.25"/>
    <row r="1673" s="488" customFormat="1" x14ac:dyDescent="0.25"/>
    <row r="1674" s="488" customFormat="1" x14ac:dyDescent="0.25"/>
    <row r="1675" s="488" customFormat="1" x14ac:dyDescent="0.25"/>
    <row r="1676" s="488" customFormat="1" x14ac:dyDescent="0.25"/>
    <row r="1677" s="488" customFormat="1" x14ac:dyDescent="0.25"/>
    <row r="1678" s="488" customFormat="1" x14ac:dyDescent="0.25"/>
    <row r="1679" s="488" customFormat="1" x14ac:dyDescent="0.25"/>
    <row r="1680" s="488" customFormat="1" x14ac:dyDescent="0.25"/>
    <row r="1681" s="488" customFormat="1" x14ac:dyDescent="0.25"/>
    <row r="1682" s="488" customFormat="1" x14ac:dyDescent="0.25"/>
    <row r="1683" s="488" customFormat="1" x14ac:dyDescent="0.25"/>
    <row r="1684" s="488" customFormat="1" x14ac:dyDescent="0.25"/>
    <row r="1685" s="488" customFormat="1" x14ac:dyDescent="0.25"/>
    <row r="1686" s="488" customFormat="1" x14ac:dyDescent="0.25"/>
    <row r="1687" s="488" customFormat="1" x14ac:dyDescent="0.25"/>
    <row r="1688" s="488" customFormat="1" x14ac:dyDescent="0.25"/>
    <row r="1689" s="488" customFormat="1" x14ac:dyDescent="0.25"/>
    <row r="1690" s="488" customFormat="1" x14ac:dyDescent="0.25"/>
    <row r="1691" s="488" customFormat="1" x14ac:dyDescent="0.25"/>
    <row r="1692" s="488" customFormat="1" x14ac:dyDescent="0.25"/>
    <row r="1693" s="488" customFormat="1" x14ac:dyDescent="0.25"/>
    <row r="1694" s="488" customFormat="1" x14ac:dyDescent="0.25"/>
    <row r="1695" s="488" customFormat="1" x14ac:dyDescent="0.25"/>
    <row r="1696" s="488" customFormat="1" x14ac:dyDescent="0.25"/>
    <row r="1697" s="488" customFormat="1" x14ac:dyDescent="0.25"/>
    <row r="1698" s="488" customFormat="1" x14ac:dyDescent="0.25"/>
    <row r="1699" s="488" customFormat="1" x14ac:dyDescent="0.25"/>
    <row r="1700" s="488" customFormat="1" x14ac:dyDescent="0.25"/>
    <row r="1701" s="488" customFormat="1" x14ac:dyDescent="0.25"/>
    <row r="1702" s="488" customFormat="1" x14ac:dyDescent="0.25"/>
    <row r="1703" s="488" customFormat="1" x14ac:dyDescent="0.25"/>
    <row r="1704" s="488" customFormat="1" x14ac:dyDescent="0.25"/>
    <row r="1705" s="488" customFormat="1" x14ac:dyDescent="0.25"/>
    <row r="1706" s="488" customFormat="1" x14ac:dyDescent="0.25"/>
    <row r="1707" s="488" customFormat="1" x14ac:dyDescent="0.25"/>
    <row r="1708" s="488" customFormat="1" x14ac:dyDescent="0.25"/>
    <row r="1709" s="488" customFormat="1" x14ac:dyDescent="0.25"/>
    <row r="1710" s="488" customFormat="1" x14ac:dyDescent="0.25"/>
    <row r="1711" s="488" customFormat="1" x14ac:dyDescent="0.25"/>
    <row r="1712" s="488" customFormat="1" x14ac:dyDescent="0.25"/>
    <row r="1713" s="488" customFormat="1" x14ac:dyDescent="0.25"/>
    <row r="1714" s="488" customFormat="1" x14ac:dyDescent="0.25"/>
    <row r="1715" s="488" customFormat="1" x14ac:dyDescent="0.25"/>
    <row r="1716" s="488" customFormat="1" x14ac:dyDescent="0.25"/>
    <row r="1717" s="488" customFormat="1" x14ac:dyDescent="0.25"/>
    <row r="1718" s="488" customFormat="1" x14ac:dyDescent="0.25"/>
    <row r="1719" s="488" customFormat="1" x14ac:dyDescent="0.25"/>
    <row r="1720" s="488" customFormat="1" x14ac:dyDescent="0.25"/>
    <row r="1721" s="488" customFormat="1" x14ac:dyDescent="0.25"/>
    <row r="1722" s="488" customFormat="1" x14ac:dyDescent="0.25"/>
    <row r="1723" s="488" customFormat="1" x14ac:dyDescent="0.25"/>
    <row r="1724" s="488" customFormat="1" x14ac:dyDescent="0.25"/>
    <row r="1725" s="488" customFormat="1" x14ac:dyDescent="0.25"/>
    <row r="1726" s="488" customFormat="1" x14ac:dyDescent="0.25"/>
    <row r="1727" s="488" customFormat="1" x14ac:dyDescent="0.25"/>
    <row r="1728" s="488" customFormat="1" x14ac:dyDescent="0.25"/>
    <row r="1729" s="488" customFormat="1" x14ac:dyDescent="0.25"/>
    <row r="1730" s="488" customFormat="1" x14ac:dyDescent="0.25"/>
    <row r="1731" s="488" customFormat="1" x14ac:dyDescent="0.25"/>
    <row r="1732" s="488" customFormat="1" x14ac:dyDescent="0.25"/>
    <row r="1733" s="488" customFormat="1" x14ac:dyDescent="0.25"/>
    <row r="1734" s="488" customFormat="1" x14ac:dyDescent="0.25"/>
    <row r="1735" s="488" customFormat="1" x14ac:dyDescent="0.25"/>
    <row r="1736" s="488" customFormat="1" x14ac:dyDescent="0.25"/>
    <row r="1737" s="488" customFormat="1" x14ac:dyDescent="0.25"/>
    <row r="1738" s="488" customFormat="1" x14ac:dyDescent="0.25"/>
    <row r="1739" s="488" customFormat="1" x14ac:dyDescent="0.25"/>
    <row r="1740" s="488" customFormat="1" x14ac:dyDescent="0.25"/>
    <row r="1741" s="488" customFormat="1" x14ac:dyDescent="0.25"/>
    <row r="1742" s="488" customFormat="1" x14ac:dyDescent="0.25"/>
    <row r="1743" s="488" customFormat="1" x14ac:dyDescent="0.25"/>
    <row r="1744" s="488" customFormat="1" x14ac:dyDescent="0.25"/>
    <row r="1745" s="488" customFormat="1" x14ac:dyDescent="0.25"/>
    <row r="1746" s="488" customFormat="1" x14ac:dyDescent="0.25"/>
    <row r="1747" s="488" customFormat="1" x14ac:dyDescent="0.25"/>
    <row r="1748" s="488" customFormat="1" x14ac:dyDescent="0.25"/>
    <row r="1749" s="488" customFormat="1" x14ac:dyDescent="0.25"/>
    <row r="1750" s="488" customFormat="1" x14ac:dyDescent="0.25"/>
    <row r="1751" s="488" customFormat="1" x14ac:dyDescent="0.25"/>
    <row r="1752" s="488" customFormat="1" x14ac:dyDescent="0.25"/>
    <row r="1753" s="488" customFormat="1" x14ac:dyDescent="0.25"/>
    <row r="1754" s="488" customFormat="1" x14ac:dyDescent="0.25"/>
    <row r="1755" s="488" customFormat="1" x14ac:dyDescent="0.25"/>
    <row r="1756" s="488" customFormat="1" x14ac:dyDescent="0.25"/>
    <row r="1757" s="488" customFormat="1" x14ac:dyDescent="0.25"/>
    <row r="1758" s="488" customFormat="1" x14ac:dyDescent="0.25"/>
    <row r="1759" s="488" customFormat="1" x14ac:dyDescent="0.25"/>
    <row r="1760" s="488" customFormat="1" x14ac:dyDescent="0.25"/>
    <row r="1761" s="488" customFormat="1" x14ac:dyDescent="0.25"/>
    <row r="1762" s="488" customFormat="1" x14ac:dyDescent="0.25"/>
    <row r="1763" s="488" customFormat="1" x14ac:dyDescent="0.25"/>
    <row r="1764" s="488" customFormat="1" x14ac:dyDescent="0.25"/>
    <row r="1765" s="488" customFormat="1" x14ac:dyDescent="0.25"/>
    <row r="1766" s="488" customFormat="1" x14ac:dyDescent="0.25"/>
    <row r="1767" s="488" customFormat="1" x14ac:dyDescent="0.25"/>
    <row r="1768" s="488" customFormat="1" x14ac:dyDescent="0.25"/>
    <row r="1769" s="488" customFormat="1" x14ac:dyDescent="0.25"/>
    <row r="1770" s="488" customFormat="1" x14ac:dyDescent="0.25"/>
    <row r="1771" s="488" customFormat="1" x14ac:dyDescent="0.25"/>
    <row r="1772" s="488" customFormat="1" x14ac:dyDescent="0.25"/>
    <row r="1773" s="488" customFormat="1" x14ac:dyDescent="0.25"/>
    <row r="1774" s="488" customFormat="1" x14ac:dyDescent="0.25"/>
    <row r="1775" s="488" customFormat="1" x14ac:dyDescent="0.25"/>
    <row r="1776" s="488" customFormat="1" x14ac:dyDescent="0.25"/>
    <row r="1777" s="488" customFormat="1" x14ac:dyDescent="0.25"/>
    <row r="1778" s="488" customFormat="1" x14ac:dyDescent="0.25"/>
    <row r="1779" s="488" customFormat="1" x14ac:dyDescent="0.25"/>
    <row r="1780" s="488" customFormat="1" x14ac:dyDescent="0.25"/>
    <row r="1781" s="488" customFormat="1" x14ac:dyDescent="0.25"/>
    <row r="1782" s="488" customFormat="1" x14ac:dyDescent="0.25"/>
    <row r="1783" s="488" customFormat="1" x14ac:dyDescent="0.25"/>
    <row r="1784" s="488" customFormat="1" x14ac:dyDescent="0.25"/>
    <row r="1785" s="488" customFormat="1" x14ac:dyDescent="0.25"/>
    <row r="1786" s="488" customFormat="1" x14ac:dyDescent="0.25"/>
    <row r="1787" s="488" customFormat="1" x14ac:dyDescent="0.25"/>
    <row r="1788" s="488" customFormat="1" x14ac:dyDescent="0.25"/>
    <row r="1789" s="488" customFormat="1" x14ac:dyDescent="0.25"/>
    <row r="1790" s="488" customFormat="1" x14ac:dyDescent="0.25"/>
    <row r="1791" s="488" customFormat="1" x14ac:dyDescent="0.25"/>
  </sheetData>
  <mergeCells count="2">
    <mergeCell ref="A1:M1"/>
    <mergeCell ref="A7:L7"/>
  </mergeCells>
  <conditionalFormatting sqref="B13">
    <cfRule type="expression" dxfId="42" priority="36">
      <formula>AND(A13&lt;&gt;"",B13&lt;&gt;"")</formula>
    </cfRule>
  </conditionalFormatting>
  <conditionalFormatting sqref="B13">
    <cfRule type="expression" dxfId="41" priority="37">
      <formula>AND(B13="",A13&lt;&gt;"")</formula>
    </cfRule>
  </conditionalFormatting>
  <conditionalFormatting sqref="B14">
    <cfRule type="expression" dxfId="40" priority="34">
      <formula>AND(A14&lt;&gt;"",B14&lt;&gt;"")</formula>
    </cfRule>
  </conditionalFormatting>
  <conditionalFormatting sqref="B14">
    <cfRule type="expression" dxfId="39" priority="35">
      <formula>AND(B14="",A14&lt;&gt;"")</formula>
    </cfRule>
  </conditionalFormatting>
  <conditionalFormatting sqref="B15">
    <cfRule type="expression" dxfId="38" priority="32">
      <formula>AND(A15&lt;&gt;"",B15&lt;&gt;"")</formula>
    </cfRule>
  </conditionalFormatting>
  <conditionalFormatting sqref="B15">
    <cfRule type="expression" dxfId="37" priority="33">
      <formula>AND(B15="",A15&lt;&gt;"")</formula>
    </cfRule>
  </conditionalFormatting>
  <conditionalFormatting sqref="B16">
    <cfRule type="expression" dxfId="36" priority="30">
      <formula>AND(A16&lt;&gt;"",B16&lt;&gt;"")</formula>
    </cfRule>
  </conditionalFormatting>
  <conditionalFormatting sqref="B16">
    <cfRule type="expression" dxfId="35" priority="31">
      <formula>AND(B16="",A16&lt;&gt;"")</formula>
    </cfRule>
  </conditionalFormatting>
  <conditionalFormatting sqref="B19">
    <cfRule type="expression" dxfId="34" priority="28">
      <formula>AND(A19&lt;&gt;"",B19&lt;&gt;"")</formula>
    </cfRule>
  </conditionalFormatting>
  <conditionalFormatting sqref="B19">
    <cfRule type="expression" dxfId="33" priority="29">
      <formula>AND(B19="",A19&lt;&gt;"")</formula>
    </cfRule>
  </conditionalFormatting>
  <conditionalFormatting sqref="B20">
    <cfRule type="expression" dxfId="32" priority="26">
      <formula>AND(A20&lt;&gt;"",B20&lt;&gt;"")</formula>
    </cfRule>
  </conditionalFormatting>
  <conditionalFormatting sqref="B20">
    <cfRule type="expression" dxfId="31" priority="27">
      <formula>AND(B20="",A20&lt;&gt;"")</formula>
    </cfRule>
  </conditionalFormatting>
  <conditionalFormatting sqref="B21:B22">
    <cfRule type="expression" dxfId="30" priority="24">
      <formula>AND(A21&lt;&gt;"",B21&lt;&gt;"")</formula>
    </cfRule>
  </conditionalFormatting>
  <conditionalFormatting sqref="B21:B22">
    <cfRule type="expression" dxfId="29" priority="25">
      <formula>AND(B21="",A21&lt;&gt;"")</formula>
    </cfRule>
  </conditionalFormatting>
  <conditionalFormatting sqref="A13">
    <cfRule type="expression" dxfId="28" priority="23">
      <formula>A13&lt;&gt;""</formula>
    </cfRule>
  </conditionalFormatting>
  <conditionalFormatting sqref="A14:A16">
    <cfRule type="expression" dxfId="27" priority="22">
      <formula>A14&lt;&gt;""</formula>
    </cfRule>
  </conditionalFormatting>
  <conditionalFormatting sqref="B25">
    <cfRule type="expression" dxfId="26" priority="20">
      <formula>AND(A25&lt;&gt;"",B25&lt;&gt;"")</formula>
    </cfRule>
  </conditionalFormatting>
  <conditionalFormatting sqref="B25">
    <cfRule type="expression" dxfId="25" priority="21">
      <formula>AND(B25="",A25&lt;&gt;"")</formula>
    </cfRule>
  </conditionalFormatting>
  <conditionalFormatting sqref="B26">
    <cfRule type="expression" dxfId="24" priority="18">
      <formula>AND(A26&lt;&gt;"",B26&lt;&gt;"")</formula>
    </cfRule>
  </conditionalFormatting>
  <conditionalFormatting sqref="B26">
    <cfRule type="expression" dxfId="23" priority="19">
      <formula>AND(B26="",A26&lt;&gt;"")</formula>
    </cfRule>
  </conditionalFormatting>
  <conditionalFormatting sqref="B28">
    <cfRule type="expression" dxfId="22" priority="16">
      <formula>AND(A28&lt;&gt;"",B28&lt;&gt;"")</formula>
    </cfRule>
  </conditionalFormatting>
  <conditionalFormatting sqref="B28">
    <cfRule type="expression" dxfId="21" priority="17">
      <formula>AND(B28="",A28&lt;&gt;"")</formula>
    </cfRule>
  </conditionalFormatting>
  <conditionalFormatting sqref="B29:B30">
    <cfRule type="expression" dxfId="20" priority="14">
      <formula>AND(A29&lt;&gt;"",B29&lt;&gt;"")</formula>
    </cfRule>
  </conditionalFormatting>
  <conditionalFormatting sqref="B29:B30">
    <cfRule type="expression" dxfId="19" priority="15">
      <formula>AND(B29="",A29&lt;&gt;"")</formula>
    </cfRule>
  </conditionalFormatting>
  <conditionalFormatting sqref="B33:B39">
    <cfRule type="expression" dxfId="18" priority="12">
      <formula>AND(A33&lt;&gt;"",B33&lt;&gt;"")</formula>
    </cfRule>
  </conditionalFormatting>
  <conditionalFormatting sqref="B33:B39">
    <cfRule type="expression" dxfId="17" priority="13">
      <formula>AND(B33="",A33&lt;&gt;"")</formula>
    </cfRule>
  </conditionalFormatting>
  <conditionalFormatting sqref="A7">
    <cfRule type="expression" dxfId="16" priority="9">
      <formula>A7=""</formula>
    </cfRule>
  </conditionalFormatting>
  <conditionalFormatting sqref="A19">
    <cfRule type="expression" dxfId="15" priority="7">
      <formula>A19&lt;&gt;""</formula>
    </cfRule>
  </conditionalFormatting>
  <conditionalFormatting sqref="A20:A22">
    <cfRule type="expression" dxfId="14" priority="6">
      <formula>A20&lt;&gt;""</formula>
    </cfRule>
  </conditionalFormatting>
  <conditionalFormatting sqref="A25:A26">
    <cfRule type="expression" dxfId="13" priority="5">
      <formula>A25&lt;&gt;""</formula>
    </cfRule>
  </conditionalFormatting>
  <conditionalFormatting sqref="A28:A30">
    <cfRule type="expression" dxfId="12" priority="4">
      <formula>A28&lt;&gt;""</formula>
    </cfRule>
  </conditionalFormatting>
  <conditionalFormatting sqref="A33:A39">
    <cfRule type="expression" dxfId="11" priority="3">
      <formula>A33&lt;&gt;""</formula>
    </cfRule>
  </conditionalFormatting>
  <conditionalFormatting sqref="B29:B30 B26">
    <cfRule type="containsText" dxfId="10" priority="1" operator="containsText" text="PASS">
      <formula>NOT(ISERROR(SEARCH("PASS",B26)))</formula>
    </cfRule>
    <cfRule type="containsText" dxfId="9" priority="2" operator="containsText" text="FAIL">
      <formula>NOT(ISERROR(SEARCH("FAIL",B26)))</formula>
    </cfRule>
  </conditionalFormatting>
  <dataValidations count="2">
    <dataValidation type="list" allowBlank="1" showInputMessage="1" showErrorMessage="1" sqref="B25 B28" xr:uid="{40507845-41FD-4506-AD22-6901019008F3}">
      <formula1>"Y,N"</formula1>
    </dataValidation>
    <dataValidation type="list" allowBlank="1" showInputMessage="1" showErrorMessage="1" sqref="B26 B29:B30" xr:uid="{70DE6012-A0C5-48AA-A4FA-1592B5375565}">
      <formula1>"PASS, FAIL"</formula1>
    </dataValidation>
  </dataValidations>
  <hyperlinks>
    <hyperlink ref="A4" r:id="rId1" xr:uid="{EC397110-91AA-46C2-9A82-40F473F14FA2}"/>
  </hyperlinks>
  <pageMargins left="0.7" right="0.7" top="0.75" bottom="0.75" header="0.3" footer="0.3"/>
  <pageSetup orientation="portrait"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C023A-40AB-4E73-A19D-4C9C69873001}">
  <sheetPr codeName="Sheet36">
    <tabColor theme="9" tint="-0.249977111117893"/>
  </sheetPr>
  <dimension ref="A1:J362"/>
  <sheetViews>
    <sheetView zoomScaleNormal="100" workbookViewId="0">
      <selection sqref="A1:I1"/>
    </sheetView>
  </sheetViews>
  <sheetFormatPr defaultColWidth="9.109375" defaultRowHeight="13.2" x14ac:dyDescent="0.25"/>
  <cols>
    <col min="1" max="3" width="3.6640625" style="70" customWidth="1"/>
    <col min="4" max="4" width="43.5546875" style="70" customWidth="1"/>
    <col min="5" max="5" width="36.33203125" style="70" customWidth="1"/>
    <col min="6" max="6" width="21.6640625" style="70" customWidth="1"/>
    <col min="7" max="7" width="32.6640625" style="70" customWidth="1"/>
    <col min="8" max="8" width="32.33203125" style="70" customWidth="1"/>
    <col min="9" max="16384" width="9.109375" style="70"/>
  </cols>
  <sheetData>
    <row r="1" spans="1:10" s="488" customFormat="1" ht="40.200000000000003" customHeight="1" thickBot="1" x14ac:dyDescent="0.3">
      <c r="A1" s="937" t="s">
        <v>762</v>
      </c>
      <c r="B1" s="938"/>
      <c r="C1" s="938"/>
      <c r="D1" s="938"/>
      <c r="E1" s="938"/>
      <c r="F1" s="938"/>
      <c r="G1" s="938"/>
      <c r="H1" s="938"/>
      <c r="I1" s="939"/>
      <c r="J1" s="544"/>
    </row>
    <row r="3" spans="1:10" ht="13.8" thickBot="1" x14ac:dyDescent="0.3">
      <c r="D3" s="614"/>
      <c r="E3" s="614"/>
      <c r="F3" s="614"/>
    </row>
    <row r="4" spans="1:10" ht="18.600000000000001" thickBot="1" x14ac:dyDescent="0.3">
      <c r="D4" s="1722" t="s">
        <v>410</v>
      </c>
      <c r="E4" s="1723"/>
      <c r="F4" s="1724"/>
      <c r="G4" s="1725" t="s">
        <v>411</v>
      </c>
      <c r="H4" s="1726"/>
    </row>
    <row r="5" spans="1:10" ht="36" x14ac:dyDescent="0.35">
      <c r="D5" s="714" t="s">
        <v>763</v>
      </c>
      <c r="E5" s="714" t="s">
        <v>764</v>
      </c>
      <c r="F5" s="714" t="s">
        <v>765</v>
      </c>
      <c r="G5" s="714" t="s">
        <v>766</v>
      </c>
      <c r="H5" s="714" t="s">
        <v>767</v>
      </c>
    </row>
    <row r="6" spans="1:10" ht="21.75" customHeight="1" x14ac:dyDescent="0.25">
      <c r="D6" s="806" t="s">
        <v>768</v>
      </c>
      <c r="E6" s="614"/>
      <c r="F6" s="713" t="s">
        <v>417</v>
      </c>
      <c r="G6" s="614"/>
      <c r="H6" s="614"/>
    </row>
    <row r="7" spans="1:10" ht="21.75" customHeight="1" x14ac:dyDescent="0.25">
      <c r="D7" s="806" t="s">
        <v>769</v>
      </c>
      <c r="E7" s="614"/>
      <c r="F7" s="713" t="s">
        <v>417</v>
      </c>
      <c r="G7" s="614"/>
      <c r="H7" s="614"/>
    </row>
    <row r="8" spans="1:10" ht="21.75" customHeight="1" x14ac:dyDescent="0.25">
      <c r="D8" s="806" t="s">
        <v>770</v>
      </c>
      <c r="F8" s="713" t="s">
        <v>417</v>
      </c>
      <c r="G8" s="614"/>
      <c r="H8" s="614"/>
    </row>
    <row r="9" spans="1:10" ht="21.75" customHeight="1" x14ac:dyDescent="0.25">
      <c r="D9" s="806" t="s">
        <v>771</v>
      </c>
      <c r="F9" s="713" t="s">
        <v>417</v>
      </c>
    </row>
    <row r="11" spans="1:10" ht="16.8" x14ac:dyDescent="0.25">
      <c r="D11" s="717"/>
      <c r="F11" s="716"/>
    </row>
    <row r="357" spans="1:8" ht="14.4" x14ac:dyDescent="0.3">
      <c r="A357" s="529"/>
      <c r="B357" s="529"/>
      <c r="C357" s="529"/>
      <c r="H357" s="530"/>
    </row>
    <row r="358" spans="1:8" ht="14.4" x14ac:dyDescent="0.3">
      <c r="A358" s="529"/>
      <c r="B358" s="529"/>
      <c r="C358" s="529"/>
      <c r="H358" s="530"/>
    </row>
    <row r="359" spans="1:8" ht="14.4" x14ac:dyDescent="0.3">
      <c r="A359" s="529"/>
      <c r="B359" s="529"/>
      <c r="C359" s="529"/>
      <c r="F359" s="531"/>
      <c r="H359" s="530"/>
    </row>
    <row r="360" spans="1:8" ht="14.4" x14ac:dyDescent="0.3">
      <c r="A360" s="529"/>
      <c r="B360" s="529"/>
      <c r="C360" s="529"/>
      <c r="H360" s="530"/>
    </row>
    <row r="361" spans="1:8" ht="14.4" x14ac:dyDescent="0.3">
      <c r="A361" s="529"/>
      <c r="B361" s="529"/>
      <c r="C361" s="529"/>
      <c r="H361" s="530"/>
    </row>
    <row r="362" spans="1:8" x14ac:dyDescent="0.25">
      <c r="H362" s="530"/>
    </row>
  </sheetData>
  <mergeCells count="3">
    <mergeCell ref="A1:I1"/>
    <mergeCell ref="D4:F4"/>
    <mergeCell ref="G4:H4"/>
  </mergeCells>
  <dataValidations count="1">
    <dataValidation type="list" allowBlank="1" showInputMessage="1" showErrorMessage="1" sqref="F6:F9" xr:uid="{A01F928D-2631-409B-A6C5-BA23AD1B8937}">
      <formula1>"Yes, No"</formula1>
    </dataValidation>
  </dataValidation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7AE03-F335-4DE0-9E88-83EBC8CC9D06}">
  <sheetPr codeName="Sheet33">
    <tabColor theme="9" tint="-0.249977111117893"/>
  </sheetPr>
  <dimension ref="A1:MX298"/>
  <sheetViews>
    <sheetView zoomScale="70" zoomScaleNormal="70" workbookViewId="0">
      <selection activeCell="K7" sqref="K7"/>
    </sheetView>
  </sheetViews>
  <sheetFormatPr defaultColWidth="9.109375" defaultRowHeight="14.4" outlineLevelRow="1" x14ac:dyDescent="0.3"/>
  <cols>
    <col min="1" max="1" width="25.6640625" style="492" bestFit="1" customWidth="1"/>
    <col min="2" max="2" width="41.109375" style="492" bestFit="1" customWidth="1"/>
    <col min="3" max="3" width="32.33203125" style="492" customWidth="1"/>
    <col min="4" max="4" width="11.33203125" style="492" customWidth="1"/>
    <col min="5" max="5" width="29.88671875" style="492" customWidth="1"/>
    <col min="6" max="6" width="23" style="492" customWidth="1"/>
    <col min="7" max="8" width="29.109375" style="492" customWidth="1"/>
    <col min="9" max="9" width="29.44140625" style="492" customWidth="1"/>
    <col min="10" max="10" width="20.109375" style="492" bestFit="1" customWidth="1"/>
    <col min="11" max="11" width="60.6640625" style="492" bestFit="1" customWidth="1"/>
    <col min="12" max="362" width="9.109375" style="718"/>
    <col min="363" max="16384" width="9.109375" style="492"/>
  </cols>
  <sheetData>
    <row r="1" spans="1:362" s="6" customFormat="1" ht="39.9" customHeight="1" thickBot="1" x14ac:dyDescent="0.3">
      <c r="A1" s="1730" t="s">
        <v>772</v>
      </c>
      <c r="B1" s="1731"/>
      <c r="C1" s="1731"/>
      <c r="D1" s="1731"/>
      <c r="E1" s="1731"/>
      <c r="F1" s="1731"/>
      <c r="G1" s="1731"/>
      <c r="H1" s="1731"/>
      <c r="I1" s="1731"/>
      <c r="J1" s="1731"/>
      <c r="K1" s="1732"/>
      <c r="L1" s="765"/>
      <c r="M1" s="765"/>
      <c r="N1" s="765"/>
      <c r="O1" s="765"/>
      <c r="P1" s="765"/>
      <c r="Q1" s="765"/>
      <c r="R1" s="765"/>
      <c r="S1" s="765"/>
      <c r="T1" s="765"/>
      <c r="U1" s="765"/>
      <c r="V1" s="765"/>
      <c r="W1" s="766"/>
      <c r="X1" s="766"/>
      <c r="Y1" s="766"/>
      <c r="Z1" s="766"/>
      <c r="AA1" s="766"/>
      <c r="AB1" s="766"/>
      <c r="AC1" s="766"/>
      <c r="AD1" s="766"/>
      <c r="AE1" s="766"/>
      <c r="AF1" s="766"/>
      <c r="AG1" s="766"/>
      <c r="AH1" s="766"/>
      <c r="AI1" s="766"/>
      <c r="AJ1" s="766"/>
      <c r="AK1" s="766"/>
      <c r="AL1" s="766"/>
      <c r="AM1" s="766"/>
      <c r="AN1" s="766"/>
      <c r="AO1" s="766"/>
      <c r="AP1" s="766"/>
      <c r="AQ1" s="766"/>
      <c r="AR1" s="766"/>
      <c r="AS1" s="766"/>
      <c r="AT1" s="766"/>
      <c r="AU1" s="766"/>
      <c r="AV1" s="766"/>
      <c r="AW1" s="766"/>
      <c r="AX1" s="766"/>
      <c r="AY1" s="766"/>
      <c r="AZ1" s="766"/>
      <c r="BA1" s="766"/>
      <c r="BB1" s="766"/>
      <c r="BC1" s="766"/>
      <c r="BD1" s="766"/>
      <c r="BE1" s="766"/>
      <c r="BF1" s="766"/>
      <c r="BG1" s="766"/>
      <c r="BH1" s="766"/>
      <c r="BI1" s="766"/>
      <c r="BJ1" s="766"/>
      <c r="BK1" s="766"/>
      <c r="BL1" s="766"/>
      <c r="BM1" s="766"/>
      <c r="BN1" s="766"/>
      <c r="BO1" s="766"/>
      <c r="BP1" s="766"/>
      <c r="BQ1" s="766"/>
      <c r="BR1" s="766"/>
      <c r="BS1" s="766"/>
      <c r="BT1" s="766"/>
      <c r="BU1" s="766"/>
      <c r="BV1" s="766"/>
      <c r="BW1" s="766"/>
      <c r="BX1" s="766"/>
      <c r="BY1" s="766"/>
      <c r="BZ1" s="766"/>
      <c r="CA1" s="766"/>
      <c r="CB1" s="766"/>
      <c r="CC1" s="766"/>
      <c r="CD1" s="766"/>
      <c r="CE1" s="766"/>
      <c r="CF1" s="766"/>
      <c r="CG1" s="766"/>
      <c r="CH1" s="766"/>
      <c r="CI1" s="766"/>
      <c r="CJ1" s="766"/>
      <c r="CK1" s="766"/>
      <c r="CL1" s="766"/>
      <c r="CM1" s="766"/>
      <c r="CN1" s="766"/>
      <c r="CO1" s="766"/>
      <c r="CP1" s="766"/>
      <c r="CQ1" s="766"/>
      <c r="CR1" s="766"/>
      <c r="CS1" s="766"/>
      <c r="CT1" s="766"/>
      <c r="CU1" s="766"/>
      <c r="CV1" s="766"/>
      <c r="CW1" s="766"/>
      <c r="CX1" s="766"/>
      <c r="CY1" s="766"/>
      <c r="CZ1" s="766"/>
      <c r="DA1" s="766"/>
      <c r="DB1" s="766"/>
      <c r="DC1" s="766"/>
      <c r="DD1" s="766"/>
      <c r="DE1" s="766"/>
      <c r="DF1" s="766"/>
      <c r="DG1" s="766"/>
      <c r="DH1" s="766"/>
      <c r="DI1" s="766"/>
      <c r="DJ1" s="766"/>
      <c r="DK1" s="766"/>
      <c r="DL1" s="766"/>
      <c r="DM1" s="766"/>
      <c r="DN1" s="766"/>
      <c r="DO1" s="766"/>
      <c r="DP1" s="766"/>
      <c r="DQ1" s="766"/>
      <c r="DR1" s="766"/>
      <c r="DS1" s="766"/>
      <c r="DT1" s="766"/>
      <c r="DU1" s="766"/>
      <c r="DV1" s="766"/>
      <c r="DW1" s="766"/>
      <c r="DX1" s="766"/>
      <c r="DY1" s="766"/>
      <c r="DZ1" s="766"/>
      <c r="EA1" s="766"/>
      <c r="EB1" s="766"/>
      <c r="EC1" s="766"/>
      <c r="ED1" s="766"/>
      <c r="EE1" s="766"/>
      <c r="EF1" s="766"/>
      <c r="EG1" s="766"/>
      <c r="EH1" s="766"/>
      <c r="EI1" s="766"/>
      <c r="EJ1" s="766"/>
      <c r="EK1" s="766"/>
      <c r="EL1" s="766"/>
      <c r="EM1" s="766"/>
      <c r="EN1" s="766"/>
      <c r="EO1" s="766"/>
      <c r="EP1" s="766"/>
      <c r="EQ1" s="766"/>
      <c r="ER1" s="766"/>
      <c r="ES1" s="766"/>
      <c r="ET1" s="766"/>
      <c r="EU1" s="766"/>
      <c r="EV1" s="766"/>
      <c r="EW1" s="766"/>
      <c r="EX1" s="766"/>
      <c r="EY1" s="766"/>
      <c r="EZ1" s="766"/>
      <c r="FA1" s="766"/>
      <c r="FB1" s="766"/>
      <c r="FC1" s="766"/>
      <c r="FD1" s="766"/>
      <c r="FE1" s="766"/>
      <c r="FF1" s="766"/>
      <c r="FG1" s="766"/>
      <c r="FH1" s="766"/>
      <c r="FI1" s="766"/>
      <c r="FJ1" s="766"/>
      <c r="FK1" s="766"/>
      <c r="FL1" s="766"/>
      <c r="FM1" s="766"/>
      <c r="FN1" s="766"/>
      <c r="FO1" s="766"/>
      <c r="FP1" s="766"/>
      <c r="FQ1" s="766"/>
      <c r="FR1" s="766"/>
      <c r="FS1" s="766"/>
      <c r="FT1" s="766"/>
      <c r="FU1" s="766"/>
      <c r="FV1" s="766"/>
      <c r="FW1" s="766"/>
      <c r="FX1" s="766"/>
      <c r="FY1" s="766"/>
      <c r="FZ1" s="766"/>
      <c r="GA1" s="766"/>
      <c r="GB1" s="766"/>
      <c r="GC1" s="766"/>
      <c r="GD1" s="766"/>
      <c r="GE1" s="766"/>
      <c r="GF1" s="766"/>
      <c r="GG1" s="766"/>
      <c r="GH1" s="766"/>
      <c r="GI1" s="766"/>
      <c r="GJ1" s="766"/>
      <c r="GK1" s="766"/>
      <c r="GL1" s="766"/>
      <c r="GM1" s="766"/>
      <c r="GN1" s="766"/>
      <c r="GO1" s="766"/>
      <c r="GP1" s="766"/>
      <c r="GQ1" s="766"/>
      <c r="GR1" s="766"/>
      <c r="GS1" s="766"/>
      <c r="GT1" s="766"/>
      <c r="GU1" s="766"/>
      <c r="GV1" s="766"/>
      <c r="GW1" s="766"/>
      <c r="GX1" s="766"/>
      <c r="GY1" s="766"/>
      <c r="GZ1" s="766"/>
      <c r="HA1" s="766"/>
      <c r="HB1" s="766"/>
      <c r="HC1" s="766"/>
      <c r="HD1" s="766"/>
      <c r="HE1" s="766"/>
      <c r="HF1" s="766"/>
      <c r="HG1" s="766"/>
      <c r="HH1" s="766"/>
      <c r="HI1" s="766"/>
      <c r="HJ1" s="766"/>
      <c r="HK1" s="766"/>
      <c r="HL1" s="766"/>
      <c r="HM1" s="766"/>
      <c r="HN1" s="766"/>
      <c r="HO1" s="766"/>
      <c r="HP1" s="766"/>
      <c r="HQ1" s="766"/>
      <c r="HR1" s="766"/>
      <c r="HS1" s="766"/>
      <c r="HT1" s="766"/>
      <c r="HU1" s="766"/>
      <c r="HV1" s="766"/>
      <c r="HW1" s="766"/>
      <c r="HX1" s="766"/>
      <c r="HY1" s="766"/>
      <c r="HZ1" s="766"/>
      <c r="IA1" s="766"/>
      <c r="IB1" s="766"/>
      <c r="IC1" s="766"/>
      <c r="ID1" s="766"/>
      <c r="IE1" s="766"/>
      <c r="IF1" s="766"/>
      <c r="IG1" s="766"/>
      <c r="IH1" s="766"/>
      <c r="II1" s="766"/>
      <c r="IJ1" s="766"/>
      <c r="IK1" s="766"/>
      <c r="IL1" s="766"/>
      <c r="IM1" s="766"/>
      <c r="IN1" s="766"/>
      <c r="IO1" s="766"/>
      <c r="IP1" s="766"/>
      <c r="IQ1" s="766"/>
      <c r="IR1" s="766"/>
      <c r="IS1" s="766"/>
      <c r="IT1" s="766"/>
      <c r="IU1" s="766"/>
      <c r="IV1" s="766"/>
      <c r="IW1" s="766"/>
      <c r="IX1" s="766"/>
      <c r="IY1" s="766"/>
      <c r="IZ1" s="766"/>
      <c r="JA1" s="766"/>
      <c r="JB1" s="766"/>
      <c r="JC1" s="766"/>
      <c r="JD1" s="766"/>
      <c r="JE1" s="766"/>
      <c r="JF1" s="766"/>
      <c r="JG1" s="766"/>
      <c r="JH1" s="766"/>
      <c r="JI1" s="766"/>
      <c r="JJ1" s="766"/>
      <c r="JK1" s="766"/>
      <c r="JL1" s="766"/>
      <c r="JM1" s="766"/>
      <c r="JN1" s="766"/>
      <c r="JO1" s="766"/>
      <c r="JP1" s="766"/>
      <c r="JQ1" s="766"/>
      <c r="JR1" s="766"/>
      <c r="JS1" s="766"/>
      <c r="JT1" s="766"/>
      <c r="JU1" s="766"/>
      <c r="JV1" s="766"/>
      <c r="JW1" s="766"/>
      <c r="JX1" s="766"/>
      <c r="JY1" s="766"/>
      <c r="JZ1" s="766"/>
      <c r="KA1" s="766"/>
      <c r="KB1" s="766"/>
      <c r="KC1" s="766"/>
      <c r="KD1" s="766"/>
      <c r="KE1" s="766"/>
      <c r="KF1" s="766"/>
      <c r="KG1" s="766"/>
      <c r="KH1" s="766"/>
      <c r="KI1" s="766"/>
      <c r="KJ1" s="766"/>
      <c r="KK1" s="766"/>
      <c r="KL1" s="766"/>
      <c r="KM1" s="766"/>
      <c r="KN1" s="766"/>
      <c r="KO1" s="766"/>
      <c r="KP1" s="766"/>
      <c r="KQ1" s="766"/>
      <c r="KR1" s="766"/>
      <c r="KS1" s="766"/>
      <c r="KT1" s="766"/>
      <c r="KU1" s="766"/>
      <c r="KV1" s="766"/>
      <c r="KW1" s="766"/>
      <c r="KX1" s="766"/>
      <c r="KY1" s="766"/>
      <c r="KZ1" s="766"/>
      <c r="LA1" s="766"/>
      <c r="LB1" s="766"/>
      <c r="LC1" s="766"/>
      <c r="LD1" s="766"/>
      <c r="LE1" s="766"/>
      <c r="LF1" s="766"/>
      <c r="LG1" s="766"/>
      <c r="LH1" s="766"/>
      <c r="LI1" s="766"/>
      <c r="LJ1" s="766"/>
      <c r="LK1" s="766"/>
      <c r="LL1" s="766"/>
      <c r="LM1" s="766"/>
      <c r="LN1" s="766"/>
      <c r="LO1" s="766"/>
      <c r="LP1" s="766"/>
      <c r="LQ1" s="766"/>
      <c r="LR1" s="766"/>
      <c r="LS1" s="766"/>
      <c r="LT1" s="766"/>
      <c r="LU1" s="766"/>
      <c r="LV1" s="766"/>
      <c r="LW1" s="766"/>
      <c r="LX1" s="766"/>
      <c r="LY1" s="766"/>
      <c r="LZ1" s="766"/>
      <c r="MA1" s="766"/>
      <c r="MB1" s="766"/>
      <c r="MC1" s="766"/>
      <c r="MD1" s="766"/>
      <c r="ME1" s="766"/>
      <c r="MF1" s="766"/>
      <c r="MG1" s="766"/>
      <c r="MH1" s="766"/>
      <c r="MI1" s="766"/>
      <c r="MJ1" s="766"/>
      <c r="MK1" s="766"/>
      <c r="ML1" s="766"/>
      <c r="MM1" s="766"/>
      <c r="MN1" s="766"/>
      <c r="MO1" s="766"/>
      <c r="MP1" s="766"/>
      <c r="MQ1" s="766"/>
      <c r="MR1" s="766"/>
      <c r="MS1" s="766"/>
      <c r="MT1" s="766"/>
      <c r="MU1" s="766"/>
      <c r="MV1" s="766"/>
      <c r="MW1" s="766"/>
      <c r="MX1" s="766"/>
    </row>
    <row r="2" spans="1:362" s="718" customFormat="1" x14ac:dyDescent="0.3"/>
    <row r="3" spans="1:362" s="718" customFormat="1" ht="22.95" customHeight="1" x14ac:dyDescent="0.3">
      <c r="A3" s="1728" t="s">
        <v>773</v>
      </c>
      <c r="B3" s="1728"/>
      <c r="C3" s="1728"/>
      <c r="D3" s="1728"/>
      <c r="E3" s="1728"/>
      <c r="F3" s="1728"/>
      <c r="G3" s="1728"/>
      <c r="H3" s="1728"/>
      <c r="I3" s="1728"/>
      <c r="J3" s="1728"/>
      <c r="K3" s="1728"/>
    </row>
    <row r="4" spans="1:362" s="718" customFormat="1" ht="40.5" customHeight="1" x14ac:dyDescent="0.3">
      <c r="A4" s="1728"/>
      <c r="B4" s="1728"/>
      <c r="C4" s="1728"/>
      <c r="D4" s="1728"/>
      <c r="E4" s="1728"/>
      <c r="F4" s="1728"/>
      <c r="G4" s="1728"/>
      <c r="H4" s="1728"/>
      <c r="I4" s="1728"/>
      <c r="J4" s="1728"/>
      <c r="K4" s="1728"/>
    </row>
    <row r="5" spans="1:362" s="718" customFormat="1" ht="51" customHeight="1" x14ac:dyDescent="0.3">
      <c r="A5" s="1728"/>
      <c r="B5" s="1728"/>
      <c r="C5" s="1728"/>
      <c r="D5" s="1728"/>
      <c r="E5" s="1728"/>
      <c r="F5" s="1728"/>
      <c r="G5" s="1728"/>
      <c r="H5" s="1728"/>
      <c r="I5" s="1728"/>
      <c r="J5" s="1728"/>
      <c r="K5" s="1728"/>
    </row>
    <row r="6" spans="1:362" s="718" customFormat="1" ht="18" x14ac:dyDescent="0.35">
      <c r="A6" s="739"/>
      <c r="B6" s="739"/>
      <c r="C6" s="739"/>
      <c r="D6" s="739"/>
      <c r="E6" s="739"/>
      <c r="F6" s="739"/>
      <c r="G6" s="739"/>
      <c r="H6" s="739"/>
      <c r="I6" s="739"/>
      <c r="J6" s="740"/>
      <c r="K6" s="740"/>
    </row>
    <row r="7" spans="1:362" s="718" customFormat="1" ht="36" x14ac:dyDescent="0.35">
      <c r="A7" s="740"/>
      <c r="B7" s="1733" t="s">
        <v>774</v>
      </c>
      <c r="C7" s="1733"/>
      <c r="D7" s="1734"/>
      <c r="E7" s="1734"/>
      <c r="F7" s="846" t="s">
        <v>775</v>
      </c>
      <c r="G7" s="740"/>
      <c r="H7" s="740"/>
      <c r="I7" s="740"/>
      <c r="J7" s="740"/>
      <c r="K7" s="740"/>
    </row>
    <row r="8" spans="1:362" s="719" customFormat="1" ht="25.5" customHeight="1" x14ac:dyDescent="0.35">
      <c r="A8" s="740"/>
      <c r="B8" s="1727" t="s">
        <v>776</v>
      </c>
      <c r="C8" s="1727"/>
      <c r="D8" s="740"/>
      <c r="E8" s="740"/>
      <c r="F8" s="713" t="s">
        <v>417</v>
      </c>
      <c r="G8" s="740"/>
      <c r="H8" s="740"/>
      <c r="I8" s="740"/>
      <c r="J8" s="740"/>
      <c r="K8" s="740"/>
    </row>
    <row r="9" spans="1:362" s="719" customFormat="1" ht="25.5" customHeight="1" x14ac:dyDescent="0.35">
      <c r="A9" s="740"/>
      <c r="B9" s="1727" t="s">
        <v>777</v>
      </c>
      <c r="C9" s="1727"/>
      <c r="D9" s="740"/>
      <c r="E9" s="740"/>
      <c r="F9" s="713" t="s">
        <v>417</v>
      </c>
      <c r="G9" s="740"/>
      <c r="H9" s="740"/>
      <c r="I9" s="740"/>
      <c r="J9" s="740"/>
      <c r="K9" s="740"/>
    </row>
    <row r="10" spans="1:362" s="719" customFormat="1" ht="25.5" customHeight="1" x14ac:dyDescent="0.35">
      <c r="A10" s="740"/>
      <c r="B10" s="741" t="s">
        <v>778</v>
      </c>
      <c r="C10" s="845"/>
      <c r="D10" s="740"/>
      <c r="E10" s="740"/>
      <c r="F10" s="713" t="s">
        <v>417</v>
      </c>
      <c r="G10" s="740"/>
      <c r="H10" s="740"/>
      <c r="I10" s="740"/>
      <c r="J10" s="740"/>
      <c r="K10" s="740"/>
    </row>
    <row r="11" spans="1:362" s="719" customFormat="1" ht="25.5" customHeight="1" x14ac:dyDescent="0.35">
      <c r="A11" s="740"/>
      <c r="B11" s="1727" t="s">
        <v>779</v>
      </c>
      <c r="C11" s="1727"/>
      <c r="D11" s="740"/>
      <c r="E11" s="740"/>
      <c r="F11" s="713" t="s">
        <v>417</v>
      </c>
      <c r="G11" s="740"/>
      <c r="H11" s="740"/>
      <c r="I11" s="740"/>
      <c r="J11" s="740"/>
      <c r="K11" s="740"/>
    </row>
    <row r="12" spans="1:362" s="719" customFormat="1" ht="25.5" customHeight="1" x14ac:dyDescent="0.35">
      <c r="A12" s="740"/>
      <c r="B12" s="1727" t="s">
        <v>780</v>
      </c>
      <c r="C12" s="1727"/>
      <c r="D12" s="740"/>
      <c r="E12" s="740"/>
      <c r="F12" s="713" t="s">
        <v>417</v>
      </c>
      <c r="G12" s="740"/>
      <c r="H12" s="740"/>
      <c r="I12" s="740"/>
      <c r="J12" s="740"/>
      <c r="K12" s="740"/>
    </row>
    <row r="13" spans="1:362" s="719" customFormat="1" ht="25.5" customHeight="1" x14ac:dyDescent="0.35">
      <c r="A13" s="740"/>
      <c r="B13" s="1727" t="s">
        <v>781</v>
      </c>
      <c r="C13" s="1727"/>
      <c r="D13" s="740"/>
      <c r="E13" s="740"/>
      <c r="F13" s="713" t="s">
        <v>417</v>
      </c>
      <c r="G13" s="740"/>
      <c r="H13" s="740"/>
      <c r="I13" s="740"/>
      <c r="J13" s="740"/>
      <c r="K13" s="740"/>
    </row>
    <row r="14" spans="1:362" s="719" customFormat="1" ht="40.5" customHeight="1" x14ac:dyDescent="0.35">
      <c r="A14" s="740"/>
      <c r="B14" s="1735" t="s">
        <v>782</v>
      </c>
      <c r="C14" s="1735"/>
      <c r="D14" s="740"/>
      <c r="E14" s="740"/>
      <c r="F14" s="713" t="s">
        <v>417</v>
      </c>
      <c r="G14" s="740"/>
      <c r="H14" s="740"/>
      <c r="I14" s="740"/>
      <c r="J14" s="740"/>
      <c r="K14" s="740"/>
    </row>
    <row r="15" spans="1:362" s="737" customFormat="1" x14ac:dyDescent="0.3">
      <c r="B15" s="888"/>
      <c r="C15" s="888"/>
      <c r="F15" s="738"/>
    </row>
    <row r="16" spans="1:362" ht="16.5" customHeight="1" x14ac:dyDescent="0.3">
      <c r="A16" s="1729" t="s">
        <v>783</v>
      </c>
      <c r="B16" s="1729"/>
      <c r="C16" s="1729"/>
      <c r="D16" s="1729"/>
      <c r="E16" s="1729"/>
      <c r="F16" s="1729"/>
      <c r="G16" s="1729"/>
      <c r="H16" s="1729"/>
      <c r="I16" s="1729"/>
      <c r="J16" s="1729"/>
      <c r="K16" s="1729"/>
    </row>
    <row r="17" spans="1:11" ht="22.2" customHeight="1" x14ac:dyDescent="0.3">
      <c r="A17" s="1729"/>
      <c r="B17" s="1729"/>
      <c r="C17" s="1729"/>
      <c r="D17" s="1729"/>
      <c r="E17" s="1729"/>
      <c r="F17" s="1729"/>
      <c r="G17" s="1729"/>
      <c r="H17" s="1729"/>
      <c r="I17" s="1729"/>
      <c r="J17" s="1729"/>
      <c r="K17" s="1729"/>
    </row>
    <row r="18" spans="1:11" ht="22.2" customHeight="1" x14ac:dyDescent="0.3">
      <c r="A18" s="1729"/>
      <c r="B18" s="1729"/>
      <c r="C18" s="1729"/>
      <c r="D18" s="1729"/>
      <c r="E18" s="1729"/>
      <c r="F18" s="1729"/>
      <c r="G18" s="1729"/>
      <c r="H18" s="1729"/>
      <c r="I18" s="1729"/>
      <c r="J18" s="1729"/>
      <c r="K18" s="1729"/>
    </row>
    <row r="19" spans="1:11" s="718" customFormat="1" x14ac:dyDescent="0.3"/>
    <row r="20" spans="1:11" s="718" customFormat="1" x14ac:dyDescent="0.3"/>
    <row r="21" spans="1:11" s="718" customFormat="1" ht="17.399999999999999" hidden="1" customHeight="1" outlineLevel="1" x14ac:dyDescent="0.4">
      <c r="A21" s="720"/>
      <c r="B21" s="720"/>
      <c r="C21" s="721"/>
      <c r="D21" s="721"/>
      <c r="G21" s="722" t="s">
        <v>784</v>
      </c>
      <c r="H21" s="722" t="s">
        <v>785</v>
      </c>
      <c r="I21" s="722" t="s">
        <v>786</v>
      </c>
    </row>
    <row r="22" spans="1:11" s="718" customFormat="1" ht="17.399999999999999" hidden="1" customHeight="1" outlineLevel="1" x14ac:dyDescent="0.4">
      <c r="A22" s="723" t="s">
        <v>787</v>
      </c>
      <c r="B22" s="724">
        <f>'Title Page'!D18</f>
        <v>0</v>
      </c>
      <c r="C22" s="721"/>
      <c r="D22" s="721"/>
      <c r="G22" s="495" t="s">
        <v>788</v>
      </c>
      <c r="H22" s="725"/>
      <c r="I22" s="495"/>
    </row>
    <row r="23" spans="1:11" s="718" customFormat="1" ht="17.399999999999999" hidden="1" customHeight="1" outlineLevel="1" x14ac:dyDescent="0.3">
      <c r="A23" s="723" t="s">
        <v>789</v>
      </c>
      <c r="B23" s="724">
        <f>'Title Page'!D4</f>
        <v>0</v>
      </c>
      <c r="G23" s="495" t="s">
        <v>790</v>
      </c>
      <c r="H23" s="725"/>
      <c r="I23" s="495"/>
    </row>
    <row r="24" spans="1:11" s="718" customFormat="1" ht="17.399999999999999" hidden="1" customHeight="1" outlineLevel="1" x14ac:dyDescent="0.3">
      <c r="A24" s="726" t="s">
        <v>791</v>
      </c>
      <c r="B24" s="727">
        <f>'Title Page'!D5</f>
        <v>0</v>
      </c>
      <c r="G24" s="495" t="s">
        <v>792</v>
      </c>
      <c r="H24" s="725"/>
      <c r="I24" s="495"/>
    </row>
    <row r="25" spans="1:11" s="718" customFormat="1" ht="17.399999999999999" hidden="1" customHeight="1" outlineLevel="1" x14ac:dyDescent="0.3">
      <c r="A25" s="728"/>
      <c r="G25" s="889" t="s">
        <v>793</v>
      </c>
      <c r="H25" s="890"/>
      <c r="I25" s="891"/>
    </row>
    <row r="26" spans="1:11" s="718" customFormat="1" ht="17.399999999999999" hidden="1" customHeight="1" outlineLevel="1" x14ac:dyDescent="0.3">
      <c r="A26" s="728"/>
      <c r="G26" s="889" t="s">
        <v>794</v>
      </c>
      <c r="H26" s="890"/>
      <c r="I26" s="891"/>
      <c r="J26" s="757" t="s">
        <v>795</v>
      </c>
    </row>
    <row r="27" spans="1:11" s="718" customFormat="1" ht="15" hidden="1" outlineLevel="1" thickBot="1" x14ac:dyDescent="0.35">
      <c r="A27" s="728"/>
      <c r="J27" s="892" t="s">
        <v>796</v>
      </c>
    </row>
    <row r="28" spans="1:11" s="718" customFormat="1" ht="30" hidden="1" customHeight="1" outlineLevel="1" thickBot="1" x14ac:dyDescent="0.35">
      <c r="A28" s="499" t="s">
        <v>797</v>
      </c>
      <c r="B28" s="500" t="s">
        <v>798</v>
      </c>
      <c r="C28" s="501" t="s">
        <v>799</v>
      </c>
      <c r="D28" s="500" t="s">
        <v>800</v>
      </c>
      <c r="E28" s="502" t="s">
        <v>801</v>
      </c>
      <c r="F28" s="500" t="s">
        <v>802</v>
      </c>
      <c r="G28" s="500" t="s">
        <v>803</v>
      </c>
      <c r="H28" s="500" t="s">
        <v>804</v>
      </c>
      <c r="I28" s="503" t="s">
        <v>805</v>
      </c>
      <c r="J28" s="504" t="s">
        <v>806</v>
      </c>
      <c r="K28" s="505" t="s">
        <v>7</v>
      </c>
    </row>
    <row r="29" spans="1:11" s="718" customFormat="1" hidden="1" outlineLevel="1" x14ac:dyDescent="0.3">
      <c r="A29" s="729"/>
      <c r="B29" s="730"/>
      <c r="C29" s="731"/>
      <c r="D29" s="732"/>
      <c r="E29" s="520"/>
      <c r="F29" s="528"/>
      <c r="G29" s="528"/>
      <c r="H29" s="733"/>
      <c r="I29" s="520"/>
      <c r="J29" s="520"/>
      <c r="K29" s="520"/>
    </row>
    <row r="30" spans="1:11" s="718" customFormat="1" hidden="1" outlineLevel="1" x14ac:dyDescent="0.3">
      <c r="A30" s="729"/>
      <c r="B30" s="730"/>
      <c r="C30" s="731"/>
      <c r="D30" s="732"/>
      <c r="E30" s="520"/>
      <c r="F30" s="528"/>
      <c r="G30" s="528"/>
      <c r="H30" s="733"/>
      <c r="I30" s="520"/>
      <c r="J30" s="520"/>
      <c r="K30" s="732"/>
    </row>
    <row r="31" spans="1:11" s="718" customFormat="1" hidden="1" outlineLevel="1" x14ac:dyDescent="0.3">
      <c r="A31" s="729"/>
      <c r="B31" s="730"/>
      <c r="C31" s="731"/>
      <c r="D31" s="732"/>
      <c r="E31" s="520"/>
      <c r="F31" s="528"/>
      <c r="G31" s="528"/>
      <c r="H31" s="733"/>
      <c r="I31" s="520"/>
      <c r="J31" s="520"/>
      <c r="K31" s="732"/>
    </row>
    <row r="32" spans="1:11" s="718" customFormat="1" hidden="1" outlineLevel="1" x14ac:dyDescent="0.3">
      <c r="A32" s="729"/>
      <c r="B32" s="730"/>
      <c r="C32" s="731"/>
      <c r="D32" s="732"/>
      <c r="E32" s="520"/>
      <c r="F32" s="528"/>
      <c r="G32" s="528"/>
      <c r="H32" s="733"/>
      <c r="I32" s="520"/>
      <c r="J32" s="520"/>
      <c r="K32" s="732"/>
    </row>
    <row r="33" spans="1:11" s="718" customFormat="1" hidden="1" outlineLevel="1" x14ac:dyDescent="0.3">
      <c r="A33" s="729"/>
      <c r="B33" s="730"/>
      <c r="C33" s="731"/>
      <c r="D33" s="732"/>
      <c r="E33" s="520"/>
      <c r="F33" s="528"/>
      <c r="G33" s="528"/>
      <c r="H33" s="733"/>
      <c r="I33" s="520"/>
      <c r="J33" s="520"/>
      <c r="K33" s="732"/>
    </row>
    <row r="34" spans="1:11" s="718" customFormat="1" hidden="1" outlineLevel="1" x14ac:dyDescent="0.3">
      <c r="A34" s="729"/>
      <c r="B34" s="730"/>
      <c r="C34" s="731"/>
      <c r="D34" s="732"/>
      <c r="E34" s="520"/>
      <c r="F34" s="528"/>
      <c r="G34" s="528"/>
      <c r="H34" s="733"/>
      <c r="I34" s="520"/>
      <c r="J34" s="520"/>
      <c r="K34" s="732"/>
    </row>
    <row r="35" spans="1:11" s="718" customFormat="1" hidden="1" outlineLevel="1" x14ac:dyDescent="0.3">
      <c r="A35" s="729"/>
      <c r="B35" s="734"/>
      <c r="C35" s="735"/>
      <c r="D35" s="732"/>
      <c r="E35" s="520"/>
      <c r="F35" s="528"/>
      <c r="G35" s="528"/>
      <c r="H35" s="733"/>
      <c r="I35" s="520"/>
      <c r="J35" s="520"/>
      <c r="K35" s="732"/>
    </row>
    <row r="36" spans="1:11" s="718" customFormat="1" hidden="1" outlineLevel="1" x14ac:dyDescent="0.3">
      <c r="A36" s="729"/>
      <c r="B36" s="734"/>
      <c r="C36" s="735"/>
      <c r="D36" s="732"/>
      <c r="E36" s="520"/>
      <c r="F36" s="528"/>
      <c r="G36" s="528"/>
      <c r="H36" s="733"/>
      <c r="I36" s="520"/>
      <c r="J36" s="520"/>
      <c r="K36" s="732"/>
    </row>
    <row r="37" spans="1:11" s="718" customFormat="1" hidden="1" outlineLevel="1" x14ac:dyDescent="0.3">
      <c r="A37" s="729"/>
      <c r="B37" s="734"/>
      <c r="C37" s="735"/>
      <c r="D37" s="732"/>
      <c r="E37" s="520"/>
      <c r="F37" s="528"/>
      <c r="G37" s="528"/>
      <c r="H37" s="733"/>
      <c r="I37" s="520"/>
      <c r="J37" s="520"/>
      <c r="K37" s="732"/>
    </row>
    <row r="38" spans="1:11" s="718" customFormat="1" hidden="1" outlineLevel="1" x14ac:dyDescent="0.3">
      <c r="A38" s="729"/>
      <c r="B38" s="734"/>
      <c r="C38" s="735"/>
      <c r="D38" s="732"/>
      <c r="E38" s="520"/>
      <c r="F38" s="528"/>
      <c r="G38" s="528"/>
      <c r="H38" s="733"/>
      <c r="I38" s="520"/>
      <c r="J38" s="520"/>
      <c r="K38" s="732"/>
    </row>
    <row r="39" spans="1:11" s="718" customFormat="1" hidden="1" outlineLevel="1" x14ac:dyDescent="0.3">
      <c r="A39" s="729"/>
      <c r="B39" s="734"/>
      <c r="C39" s="735"/>
      <c r="D39" s="732"/>
      <c r="E39" s="520"/>
      <c r="F39" s="528"/>
      <c r="G39" s="528"/>
      <c r="H39" s="733"/>
      <c r="I39" s="520"/>
      <c r="J39" s="520"/>
      <c r="K39" s="732"/>
    </row>
    <row r="40" spans="1:11" s="718" customFormat="1" hidden="1" outlineLevel="1" x14ac:dyDescent="0.3">
      <c r="A40" s="729"/>
      <c r="B40" s="734"/>
      <c r="C40" s="735"/>
      <c r="D40" s="732"/>
      <c r="E40" s="520"/>
      <c r="F40" s="528"/>
      <c r="G40" s="528"/>
      <c r="H40" s="733"/>
      <c r="I40" s="520"/>
      <c r="J40" s="520"/>
      <c r="K40" s="732"/>
    </row>
    <row r="41" spans="1:11" s="718" customFormat="1" hidden="1" outlineLevel="1" x14ac:dyDescent="0.3">
      <c r="A41" s="729"/>
      <c r="B41" s="734"/>
      <c r="C41" s="735"/>
      <c r="D41" s="732"/>
      <c r="E41" s="520"/>
      <c r="F41" s="528"/>
      <c r="G41" s="528"/>
      <c r="H41" s="733"/>
      <c r="I41" s="520"/>
      <c r="J41" s="520"/>
      <c r="K41" s="732"/>
    </row>
    <row r="42" spans="1:11" s="718" customFormat="1" hidden="1" outlineLevel="1" x14ac:dyDescent="0.3">
      <c r="A42" s="729"/>
      <c r="B42" s="734"/>
      <c r="C42" s="731"/>
      <c r="D42" s="732"/>
      <c r="E42" s="520"/>
      <c r="F42" s="528"/>
      <c r="G42" s="528"/>
      <c r="H42" s="733"/>
      <c r="I42" s="520"/>
      <c r="J42" s="520"/>
      <c r="K42" s="732"/>
    </row>
    <row r="43" spans="1:11" s="718" customFormat="1" hidden="1" outlineLevel="1" x14ac:dyDescent="0.3">
      <c r="A43" s="729"/>
      <c r="B43" s="734"/>
      <c r="C43" s="731"/>
      <c r="D43" s="732"/>
      <c r="E43" s="520"/>
      <c r="F43" s="528"/>
      <c r="G43" s="528"/>
      <c r="H43" s="733"/>
      <c r="I43" s="520"/>
      <c r="J43" s="520"/>
      <c r="K43" s="732"/>
    </row>
    <row r="44" spans="1:11" s="718" customFormat="1" hidden="1" outlineLevel="1" x14ac:dyDescent="0.3">
      <c r="A44" s="729"/>
      <c r="B44" s="734"/>
      <c r="C44" s="731"/>
      <c r="D44" s="732"/>
      <c r="E44" s="520"/>
      <c r="F44" s="528"/>
      <c r="G44" s="528"/>
      <c r="H44" s="733"/>
      <c r="I44" s="520"/>
      <c r="J44" s="520"/>
      <c r="K44" s="732"/>
    </row>
    <row r="45" spans="1:11" s="718" customFormat="1" hidden="1" outlineLevel="1" x14ac:dyDescent="0.3">
      <c r="A45" s="729"/>
      <c r="B45" s="734"/>
      <c r="C45" s="731"/>
      <c r="D45" s="732"/>
      <c r="E45" s="520"/>
      <c r="F45" s="528"/>
      <c r="G45" s="528"/>
      <c r="H45" s="733"/>
      <c r="I45" s="520"/>
      <c r="J45" s="520"/>
      <c r="K45" s="732"/>
    </row>
    <row r="46" spans="1:11" s="718" customFormat="1" hidden="1" outlineLevel="1" x14ac:dyDescent="0.3">
      <c r="A46" s="729"/>
      <c r="B46" s="734"/>
      <c r="C46" s="731"/>
      <c r="D46" s="732"/>
      <c r="E46" s="520"/>
      <c r="F46" s="528"/>
      <c r="G46" s="528"/>
      <c r="H46" s="736"/>
      <c r="I46" s="520"/>
      <c r="J46" s="520"/>
      <c r="K46" s="732"/>
    </row>
    <row r="47" spans="1:11" s="718" customFormat="1" hidden="1" outlineLevel="1" x14ac:dyDescent="0.3">
      <c r="A47" s="729"/>
      <c r="B47" s="734"/>
      <c r="C47" s="731"/>
      <c r="D47" s="732"/>
      <c r="E47" s="520"/>
      <c r="F47" s="528"/>
      <c r="G47" s="528"/>
      <c r="H47" s="733"/>
      <c r="I47" s="520"/>
      <c r="J47" s="520"/>
      <c r="K47" s="732"/>
    </row>
    <row r="48" spans="1:11" s="718" customFormat="1" hidden="1" outlineLevel="1" x14ac:dyDescent="0.3">
      <c r="A48" s="729"/>
      <c r="B48" s="734"/>
      <c r="C48" s="731"/>
      <c r="D48" s="732"/>
      <c r="E48" s="520"/>
      <c r="F48" s="528"/>
      <c r="G48" s="528"/>
      <c r="H48" s="733"/>
      <c r="I48" s="520"/>
      <c r="J48" s="520"/>
      <c r="K48" s="732"/>
    </row>
    <row r="49" spans="1:11" s="718" customFormat="1" hidden="1" outlineLevel="1" x14ac:dyDescent="0.3">
      <c r="A49" s="729"/>
      <c r="B49" s="734"/>
      <c r="C49" s="731"/>
      <c r="D49" s="732"/>
      <c r="E49" s="520"/>
      <c r="F49" s="528"/>
      <c r="G49" s="528"/>
      <c r="H49" s="733"/>
      <c r="I49" s="520"/>
      <c r="J49" s="520"/>
      <c r="K49" s="732"/>
    </row>
    <row r="50" spans="1:11" s="718" customFormat="1" hidden="1" outlineLevel="1" x14ac:dyDescent="0.3">
      <c r="A50" s="729"/>
      <c r="B50" s="734"/>
      <c r="C50" s="731"/>
      <c r="D50" s="732"/>
      <c r="E50" s="520"/>
      <c r="F50" s="528"/>
      <c r="G50" s="528"/>
      <c r="H50" s="733"/>
      <c r="I50" s="520"/>
      <c r="J50" s="520"/>
      <c r="K50" s="732"/>
    </row>
    <row r="51" spans="1:11" s="718" customFormat="1" hidden="1" outlineLevel="1" x14ac:dyDescent="0.3">
      <c r="A51" s="729"/>
      <c r="B51" s="734"/>
      <c r="C51" s="731"/>
      <c r="D51" s="732"/>
      <c r="E51" s="520"/>
      <c r="F51" s="528"/>
      <c r="G51" s="528"/>
      <c r="H51" s="733"/>
      <c r="I51" s="520"/>
      <c r="J51" s="520"/>
      <c r="K51" s="732"/>
    </row>
    <row r="52" spans="1:11" s="718" customFormat="1" hidden="1" outlineLevel="1" x14ac:dyDescent="0.3">
      <c r="A52" s="729"/>
      <c r="B52" s="734"/>
      <c r="C52" s="731"/>
      <c r="D52" s="732"/>
      <c r="E52" s="520"/>
      <c r="F52" s="528"/>
      <c r="G52" s="528"/>
      <c r="H52" s="733"/>
      <c r="I52" s="520"/>
      <c r="J52" s="520"/>
      <c r="K52" s="732"/>
    </row>
    <row r="53" spans="1:11" s="718" customFormat="1" hidden="1" outlineLevel="1" x14ac:dyDescent="0.3">
      <c r="A53" s="729"/>
      <c r="B53" s="734"/>
      <c r="C53" s="731"/>
      <c r="D53" s="732"/>
      <c r="E53" s="520"/>
      <c r="F53" s="528"/>
      <c r="G53" s="528"/>
      <c r="H53" s="733"/>
      <c r="I53" s="520"/>
      <c r="J53" s="520"/>
      <c r="K53" s="732"/>
    </row>
    <row r="54" spans="1:11" s="718" customFormat="1" hidden="1" outlineLevel="1" x14ac:dyDescent="0.3">
      <c r="A54" s="729"/>
      <c r="B54" s="734"/>
      <c r="C54" s="731"/>
      <c r="D54" s="732"/>
      <c r="E54" s="520"/>
      <c r="F54" s="528"/>
      <c r="G54" s="528"/>
      <c r="H54" s="733"/>
      <c r="I54" s="520"/>
      <c r="J54" s="520"/>
      <c r="K54" s="732"/>
    </row>
    <row r="55" spans="1:11" s="718" customFormat="1" hidden="1" outlineLevel="1" x14ac:dyDescent="0.3">
      <c r="A55" s="729"/>
      <c r="B55" s="734"/>
      <c r="C55" s="731"/>
      <c r="D55" s="732"/>
      <c r="E55" s="520"/>
      <c r="F55" s="528"/>
      <c r="G55" s="528"/>
      <c r="H55" s="733"/>
      <c r="I55" s="520"/>
      <c r="J55" s="520"/>
      <c r="K55" s="732"/>
    </row>
    <row r="56" spans="1:11" s="718" customFormat="1" hidden="1" outlineLevel="1" x14ac:dyDescent="0.3">
      <c r="A56" s="729"/>
      <c r="B56" s="734"/>
      <c r="C56" s="731"/>
      <c r="D56" s="732"/>
      <c r="E56" s="520"/>
      <c r="F56" s="528"/>
      <c r="G56" s="528"/>
      <c r="H56" s="733"/>
      <c r="I56" s="520"/>
      <c r="J56" s="520"/>
      <c r="K56" s="732"/>
    </row>
    <row r="57" spans="1:11" s="718" customFormat="1" hidden="1" outlineLevel="1" x14ac:dyDescent="0.3">
      <c r="A57" s="729"/>
      <c r="B57" s="734"/>
      <c r="C57" s="731"/>
      <c r="D57" s="732"/>
      <c r="E57" s="520"/>
      <c r="F57" s="528"/>
      <c r="G57" s="528"/>
      <c r="H57" s="733"/>
      <c r="I57" s="520"/>
      <c r="J57" s="520"/>
      <c r="K57" s="732"/>
    </row>
    <row r="58" spans="1:11" s="718" customFormat="1" hidden="1" outlineLevel="1" x14ac:dyDescent="0.3">
      <c r="A58" s="729"/>
      <c r="B58" s="734"/>
      <c r="C58" s="731"/>
      <c r="D58" s="732"/>
      <c r="E58" s="520"/>
      <c r="F58" s="528"/>
      <c r="G58" s="528"/>
      <c r="H58" s="733"/>
      <c r="I58" s="520"/>
      <c r="J58" s="520"/>
      <c r="K58" s="732"/>
    </row>
    <row r="59" spans="1:11" s="718" customFormat="1" hidden="1" outlineLevel="1" x14ac:dyDescent="0.3">
      <c r="A59" s="729"/>
      <c r="B59" s="734"/>
      <c r="C59" s="731"/>
      <c r="D59" s="732"/>
      <c r="E59" s="520"/>
      <c r="F59" s="528"/>
      <c r="G59" s="528"/>
      <c r="H59" s="733"/>
      <c r="I59" s="520"/>
      <c r="J59" s="520"/>
      <c r="K59" s="732"/>
    </row>
    <row r="60" spans="1:11" s="718" customFormat="1" hidden="1" outlineLevel="1" x14ac:dyDescent="0.3">
      <c r="A60" s="729"/>
      <c r="B60" s="730"/>
      <c r="C60" s="731"/>
      <c r="D60" s="732"/>
      <c r="E60" s="520"/>
      <c r="F60" s="528"/>
      <c r="G60" s="528"/>
      <c r="H60" s="733"/>
      <c r="I60" s="520"/>
      <c r="J60" s="520"/>
      <c r="K60" s="732"/>
    </row>
    <row r="61" spans="1:11" s="718" customFormat="1" hidden="1" outlineLevel="1" x14ac:dyDescent="0.3">
      <c r="A61" s="729"/>
      <c r="B61" s="730"/>
      <c r="C61" s="731"/>
      <c r="D61" s="732"/>
      <c r="E61" s="520"/>
      <c r="F61" s="528"/>
      <c r="G61" s="528"/>
      <c r="H61" s="733"/>
      <c r="I61" s="520"/>
      <c r="J61" s="520"/>
      <c r="K61" s="732"/>
    </row>
    <row r="62" spans="1:11" s="718" customFormat="1" hidden="1" outlineLevel="1" x14ac:dyDescent="0.3">
      <c r="A62" s="729"/>
      <c r="B62" s="730"/>
      <c r="C62" s="731"/>
      <c r="D62" s="732"/>
      <c r="E62" s="520"/>
      <c r="F62" s="528"/>
      <c r="G62" s="528"/>
      <c r="H62" s="733"/>
      <c r="I62" s="520"/>
      <c r="J62" s="520"/>
      <c r="K62" s="732"/>
    </row>
    <row r="63" spans="1:11" s="718" customFormat="1" hidden="1" outlineLevel="1" x14ac:dyDescent="0.3">
      <c r="A63" s="729"/>
      <c r="B63" s="734"/>
      <c r="C63" s="731"/>
      <c r="D63" s="732"/>
      <c r="E63" s="520"/>
      <c r="F63" s="528"/>
      <c r="G63" s="528"/>
      <c r="H63" s="733"/>
      <c r="I63" s="520"/>
      <c r="J63" s="520"/>
      <c r="K63" s="732"/>
    </row>
    <row r="64" spans="1:11" s="718" customFormat="1" hidden="1" outlineLevel="1" x14ac:dyDescent="0.3">
      <c r="A64" s="729"/>
      <c r="B64" s="734"/>
      <c r="C64" s="731"/>
      <c r="D64" s="732"/>
      <c r="E64" s="520"/>
      <c r="F64" s="528"/>
      <c r="G64" s="528"/>
      <c r="H64" s="733"/>
      <c r="I64" s="520"/>
      <c r="J64" s="520"/>
      <c r="K64" s="732"/>
    </row>
    <row r="65" spans="1:11" s="718" customFormat="1" hidden="1" outlineLevel="1" x14ac:dyDescent="0.3">
      <c r="A65" s="729"/>
      <c r="B65" s="734"/>
      <c r="C65" s="731"/>
      <c r="D65" s="732"/>
      <c r="E65" s="520"/>
      <c r="F65" s="528"/>
      <c r="G65" s="528"/>
      <c r="H65" s="733"/>
      <c r="I65" s="520"/>
      <c r="J65" s="520"/>
      <c r="K65" s="732"/>
    </row>
    <row r="66" spans="1:11" s="718" customFormat="1" hidden="1" outlineLevel="1" x14ac:dyDescent="0.3">
      <c r="A66" s="729"/>
      <c r="B66" s="734"/>
      <c r="C66" s="731"/>
      <c r="D66" s="732"/>
      <c r="E66" s="520"/>
      <c r="F66" s="528"/>
      <c r="G66" s="528"/>
      <c r="H66" s="733"/>
      <c r="I66" s="520"/>
      <c r="J66" s="520"/>
      <c r="K66" s="732"/>
    </row>
    <row r="67" spans="1:11" s="718" customFormat="1" hidden="1" outlineLevel="1" x14ac:dyDescent="0.3">
      <c r="A67" s="729"/>
      <c r="B67" s="730"/>
      <c r="C67" s="731"/>
      <c r="D67" s="732"/>
      <c r="E67" s="520"/>
      <c r="F67" s="528"/>
      <c r="G67" s="528"/>
      <c r="H67" s="733"/>
      <c r="I67" s="520"/>
      <c r="J67" s="520"/>
      <c r="K67" s="732"/>
    </row>
    <row r="68" spans="1:11" s="718" customFormat="1" hidden="1" outlineLevel="1" x14ac:dyDescent="0.3">
      <c r="A68" s="729"/>
      <c r="B68" s="730"/>
      <c r="C68" s="731"/>
      <c r="D68" s="732"/>
      <c r="E68" s="520"/>
      <c r="F68" s="528"/>
      <c r="G68" s="528"/>
      <c r="H68" s="733"/>
      <c r="I68" s="520"/>
      <c r="J68" s="520"/>
      <c r="K68" s="732"/>
    </row>
    <row r="69" spans="1:11" s="718" customFormat="1" hidden="1" outlineLevel="1" x14ac:dyDescent="0.3">
      <c r="A69" s="729"/>
      <c r="B69" s="734"/>
      <c r="C69" s="731"/>
      <c r="D69" s="732"/>
      <c r="E69" s="520"/>
      <c r="F69" s="528"/>
      <c r="G69" s="528"/>
      <c r="H69" s="733"/>
      <c r="I69" s="520"/>
      <c r="J69" s="520"/>
      <c r="K69" s="732"/>
    </row>
    <row r="70" spans="1:11" s="718" customFormat="1" hidden="1" outlineLevel="1" x14ac:dyDescent="0.3">
      <c r="A70" s="729"/>
      <c r="B70" s="734"/>
      <c r="C70" s="731"/>
      <c r="D70" s="732"/>
      <c r="E70" s="520"/>
      <c r="F70" s="528"/>
      <c r="G70" s="528"/>
      <c r="H70" s="733"/>
      <c r="I70" s="520"/>
      <c r="J70" s="520"/>
      <c r="K70" s="732"/>
    </row>
    <row r="71" spans="1:11" s="718" customFormat="1" hidden="1" outlineLevel="1" x14ac:dyDescent="0.3">
      <c r="A71" s="729"/>
      <c r="B71" s="730"/>
      <c r="C71" s="731"/>
      <c r="D71" s="732"/>
      <c r="E71" s="520"/>
      <c r="F71" s="528"/>
      <c r="G71" s="528"/>
      <c r="H71" s="733"/>
      <c r="I71" s="520"/>
      <c r="J71" s="520"/>
      <c r="K71" s="732"/>
    </row>
    <row r="72" spans="1:11" s="718" customFormat="1" hidden="1" outlineLevel="1" x14ac:dyDescent="0.3">
      <c r="A72" s="729"/>
      <c r="B72" s="734"/>
      <c r="C72" s="731"/>
      <c r="D72" s="732"/>
      <c r="E72" s="520"/>
      <c r="F72" s="528"/>
      <c r="G72" s="528"/>
      <c r="H72" s="733"/>
      <c r="I72" s="520"/>
      <c r="J72" s="520"/>
      <c r="K72" s="732"/>
    </row>
    <row r="73" spans="1:11" s="718" customFormat="1" hidden="1" outlineLevel="1" x14ac:dyDescent="0.3">
      <c r="A73" s="729"/>
      <c r="B73" s="730"/>
      <c r="C73" s="731"/>
      <c r="D73" s="732"/>
      <c r="E73" s="520"/>
      <c r="F73" s="528"/>
      <c r="G73" s="528"/>
      <c r="H73" s="733"/>
      <c r="I73" s="520"/>
      <c r="J73" s="520"/>
      <c r="K73" s="732"/>
    </row>
    <row r="74" spans="1:11" s="718" customFormat="1" hidden="1" outlineLevel="1" x14ac:dyDescent="0.3">
      <c r="A74" s="729"/>
      <c r="B74" s="734"/>
      <c r="C74" s="731"/>
      <c r="D74" s="732"/>
      <c r="E74" s="520"/>
      <c r="F74" s="528"/>
      <c r="G74" s="528"/>
      <c r="H74" s="733"/>
      <c r="I74" s="520"/>
      <c r="J74" s="520"/>
      <c r="K74" s="732"/>
    </row>
    <row r="75" spans="1:11" s="718" customFormat="1" hidden="1" outlineLevel="1" x14ac:dyDescent="0.3">
      <c r="A75" s="729"/>
      <c r="B75" s="730"/>
      <c r="C75" s="731"/>
      <c r="D75" s="732"/>
      <c r="E75" s="520"/>
      <c r="F75" s="528"/>
      <c r="G75" s="528"/>
      <c r="H75" s="733"/>
      <c r="I75" s="520"/>
      <c r="J75" s="520"/>
      <c r="K75" s="732"/>
    </row>
    <row r="76" spans="1:11" s="718" customFormat="1" hidden="1" outlineLevel="1" x14ac:dyDescent="0.3">
      <c r="A76" s="729"/>
      <c r="B76" s="730"/>
      <c r="C76" s="731"/>
      <c r="D76" s="732"/>
      <c r="E76" s="520"/>
      <c r="F76" s="528"/>
      <c r="G76" s="528"/>
      <c r="H76" s="733"/>
      <c r="I76" s="520"/>
      <c r="J76" s="520"/>
      <c r="K76" s="732"/>
    </row>
    <row r="77" spans="1:11" s="718" customFormat="1" hidden="1" outlineLevel="1" x14ac:dyDescent="0.3">
      <c r="A77" s="729"/>
      <c r="B77" s="730"/>
      <c r="C77" s="731"/>
      <c r="D77" s="732"/>
      <c r="E77" s="520"/>
      <c r="F77" s="528"/>
      <c r="G77" s="528"/>
      <c r="H77" s="733"/>
      <c r="I77" s="520"/>
      <c r="J77" s="520"/>
      <c r="K77" s="732"/>
    </row>
    <row r="78" spans="1:11" s="718" customFormat="1" hidden="1" outlineLevel="1" x14ac:dyDescent="0.3">
      <c r="A78" s="729"/>
      <c r="B78" s="730"/>
      <c r="C78" s="731"/>
      <c r="D78" s="732"/>
      <c r="E78" s="520"/>
      <c r="F78" s="528"/>
      <c r="G78" s="528"/>
      <c r="H78" s="733"/>
      <c r="I78" s="520"/>
      <c r="J78" s="520"/>
      <c r="K78" s="732"/>
    </row>
    <row r="79" spans="1:11" s="718" customFormat="1" hidden="1" outlineLevel="1" x14ac:dyDescent="0.3">
      <c r="A79" s="729"/>
      <c r="B79" s="730"/>
      <c r="C79" s="731"/>
      <c r="D79" s="732"/>
      <c r="E79" s="520"/>
      <c r="F79" s="528"/>
      <c r="G79" s="528"/>
      <c r="H79" s="733"/>
      <c r="I79" s="520"/>
      <c r="J79" s="520"/>
      <c r="K79" s="732"/>
    </row>
    <row r="80" spans="1:11" s="718" customFormat="1" hidden="1" outlineLevel="1" x14ac:dyDescent="0.3">
      <c r="A80" s="729"/>
      <c r="B80" s="734"/>
      <c r="C80" s="731"/>
      <c r="D80" s="732"/>
      <c r="E80" s="520"/>
      <c r="F80" s="528"/>
      <c r="G80" s="528"/>
      <c r="H80" s="733"/>
      <c r="I80" s="520"/>
      <c r="J80" s="520"/>
      <c r="K80" s="732"/>
    </row>
    <row r="81" spans="1:11" s="718" customFormat="1" hidden="1" outlineLevel="1" x14ac:dyDescent="0.3">
      <c r="A81" s="729"/>
      <c r="B81" s="730"/>
      <c r="C81" s="731"/>
      <c r="D81" s="732"/>
      <c r="E81" s="520"/>
      <c r="F81" s="528"/>
      <c r="G81" s="528"/>
      <c r="H81" s="733"/>
      <c r="I81" s="520"/>
      <c r="J81" s="520"/>
      <c r="K81" s="732"/>
    </row>
    <row r="82" spans="1:11" s="718" customFormat="1" hidden="1" outlineLevel="1" x14ac:dyDescent="0.3">
      <c r="A82" s="729"/>
      <c r="B82" s="730"/>
      <c r="C82" s="731"/>
      <c r="D82" s="732"/>
      <c r="E82" s="520"/>
      <c r="F82" s="528"/>
      <c r="G82" s="528"/>
      <c r="H82" s="733"/>
      <c r="I82" s="520"/>
      <c r="J82" s="520"/>
      <c r="K82" s="732"/>
    </row>
    <row r="83" spans="1:11" s="718" customFormat="1" hidden="1" outlineLevel="1" x14ac:dyDescent="0.3">
      <c r="A83" s="729"/>
      <c r="B83" s="730"/>
      <c r="C83" s="731"/>
      <c r="D83" s="732"/>
      <c r="E83" s="520"/>
      <c r="F83" s="528"/>
      <c r="G83" s="528"/>
      <c r="H83" s="733"/>
      <c r="I83" s="520"/>
      <c r="J83" s="520"/>
      <c r="K83" s="732"/>
    </row>
    <row r="84" spans="1:11" s="718" customFormat="1" hidden="1" outlineLevel="1" x14ac:dyDescent="0.3">
      <c r="A84" s="729"/>
      <c r="B84" s="730"/>
      <c r="C84" s="731"/>
      <c r="D84" s="732"/>
      <c r="E84" s="520"/>
      <c r="F84" s="528"/>
      <c r="G84" s="528"/>
      <c r="H84" s="733"/>
      <c r="I84" s="520"/>
      <c r="J84" s="520"/>
      <c r="K84" s="732"/>
    </row>
    <row r="85" spans="1:11" s="718" customFormat="1" hidden="1" outlineLevel="1" x14ac:dyDescent="0.3">
      <c r="A85" s="729"/>
      <c r="B85" s="730"/>
      <c r="C85" s="731"/>
      <c r="D85" s="732"/>
      <c r="E85" s="520"/>
      <c r="F85" s="528"/>
      <c r="G85" s="528"/>
      <c r="H85" s="733"/>
      <c r="I85" s="520"/>
      <c r="J85" s="520"/>
      <c r="K85" s="732"/>
    </row>
    <row r="86" spans="1:11" s="718" customFormat="1" hidden="1" outlineLevel="1" x14ac:dyDescent="0.3">
      <c r="A86" s="729"/>
      <c r="B86" s="734"/>
      <c r="C86" s="731"/>
      <c r="D86" s="732"/>
      <c r="E86" s="520"/>
      <c r="F86" s="528"/>
      <c r="G86" s="528"/>
      <c r="H86" s="733"/>
      <c r="I86" s="520"/>
      <c r="J86" s="520"/>
      <c r="K86" s="732"/>
    </row>
    <row r="87" spans="1:11" s="718" customFormat="1" hidden="1" outlineLevel="1" x14ac:dyDescent="0.3">
      <c r="A87" s="729"/>
      <c r="B87" s="734"/>
      <c r="C87" s="731"/>
      <c r="D87" s="732"/>
      <c r="E87" s="520"/>
      <c r="F87" s="528"/>
      <c r="G87" s="528"/>
      <c r="H87" s="733"/>
      <c r="I87" s="520"/>
      <c r="J87" s="520"/>
      <c r="K87" s="732"/>
    </row>
    <row r="88" spans="1:11" s="718" customFormat="1" hidden="1" outlineLevel="1" x14ac:dyDescent="0.3">
      <c r="A88" s="729"/>
      <c r="B88" s="734"/>
      <c r="C88" s="731"/>
      <c r="D88" s="732"/>
      <c r="E88" s="520"/>
      <c r="F88" s="528"/>
      <c r="G88" s="528"/>
      <c r="H88" s="733"/>
      <c r="I88" s="520"/>
      <c r="J88" s="520"/>
      <c r="K88" s="732"/>
    </row>
    <row r="89" spans="1:11" s="718" customFormat="1" hidden="1" outlineLevel="1" x14ac:dyDescent="0.3">
      <c r="A89" s="729"/>
      <c r="B89" s="734"/>
      <c r="C89" s="731"/>
      <c r="D89" s="732"/>
      <c r="E89" s="520"/>
      <c r="F89" s="528"/>
      <c r="G89" s="528"/>
      <c r="H89" s="733"/>
      <c r="I89" s="520"/>
      <c r="J89" s="520"/>
      <c r="K89" s="732"/>
    </row>
    <row r="90" spans="1:11" s="718" customFormat="1" hidden="1" outlineLevel="1" x14ac:dyDescent="0.3">
      <c r="A90" s="729"/>
      <c r="B90" s="734"/>
      <c r="C90" s="731"/>
      <c r="D90" s="732"/>
      <c r="E90" s="520"/>
      <c r="F90" s="528"/>
      <c r="G90" s="528"/>
      <c r="H90" s="733"/>
      <c r="I90" s="520"/>
      <c r="J90" s="520"/>
      <c r="K90" s="732"/>
    </row>
    <row r="91" spans="1:11" s="718" customFormat="1" hidden="1" outlineLevel="1" x14ac:dyDescent="0.3">
      <c r="A91" s="729"/>
      <c r="B91" s="734"/>
      <c r="C91" s="731"/>
      <c r="D91" s="732"/>
      <c r="E91" s="520"/>
      <c r="F91" s="528"/>
      <c r="G91" s="528"/>
      <c r="H91" s="733"/>
      <c r="I91" s="520"/>
      <c r="J91" s="520"/>
      <c r="K91" s="732"/>
    </row>
    <row r="92" spans="1:11" s="718" customFormat="1" hidden="1" outlineLevel="1" x14ac:dyDescent="0.3">
      <c r="A92" s="729"/>
      <c r="B92" s="730"/>
      <c r="C92" s="731"/>
      <c r="D92" s="732"/>
      <c r="E92" s="520"/>
      <c r="F92" s="528"/>
      <c r="G92" s="528"/>
      <c r="H92" s="733"/>
      <c r="I92" s="520"/>
      <c r="J92" s="520"/>
      <c r="K92" s="732"/>
    </row>
    <row r="93" spans="1:11" s="718" customFormat="1" hidden="1" outlineLevel="1" x14ac:dyDescent="0.3">
      <c r="A93" s="729"/>
      <c r="B93" s="730"/>
      <c r="C93" s="731"/>
      <c r="D93" s="732"/>
      <c r="E93" s="520"/>
      <c r="F93" s="528"/>
      <c r="G93" s="528"/>
      <c r="H93" s="733"/>
      <c r="I93" s="520"/>
      <c r="J93" s="520"/>
      <c r="K93" s="732"/>
    </row>
    <row r="94" spans="1:11" s="718" customFormat="1" hidden="1" outlineLevel="1" x14ac:dyDescent="0.3">
      <c r="A94" s="729"/>
      <c r="B94" s="730"/>
      <c r="C94" s="731"/>
      <c r="D94" s="732"/>
      <c r="E94" s="520"/>
      <c r="F94" s="528"/>
      <c r="G94" s="528"/>
      <c r="H94" s="733"/>
      <c r="I94" s="520"/>
      <c r="J94" s="520"/>
      <c r="K94" s="732"/>
    </row>
    <row r="95" spans="1:11" s="718" customFormat="1" hidden="1" outlineLevel="1" x14ac:dyDescent="0.3">
      <c r="A95" s="729"/>
      <c r="B95" s="730"/>
      <c r="C95" s="731"/>
      <c r="D95" s="732"/>
      <c r="E95" s="520"/>
      <c r="F95" s="528"/>
      <c r="G95" s="528"/>
      <c r="H95" s="733"/>
      <c r="I95" s="520"/>
      <c r="J95" s="520"/>
      <c r="K95" s="732"/>
    </row>
    <row r="96" spans="1:11" s="718" customFormat="1" hidden="1" outlineLevel="1" x14ac:dyDescent="0.3">
      <c r="A96" s="729"/>
      <c r="B96" s="730"/>
      <c r="C96" s="731"/>
      <c r="D96" s="732"/>
      <c r="E96" s="520"/>
      <c r="F96" s="528"/>
      <c r="G96" s="528"/>
      <c r="H96" s="733"/>
      <c r="I96" s="520"/>
      <c r="J96" s="520"/>
      <c r="K96" s="732"/>
    </row>
    <row r="97" spans="1:11" s="718" customFormat="1" hidden="1" outlineLevel="1" x14ac:dyDescent="0.3">
      <c r="A97" s="729"/>
      <c r="B97" s="730"/>
      <c r="C97" s="731"/>
      <c r="D97" s="732"/>
      <c r="E97" s="520"/>
      <c r="F97" s="528"/>
      <c r="G97" s="528"/>
      <c r="H97" s="733"/>
      <c r="I97" s="520"/>
      <c r="J97" s="520"/>
      <c r="K97" s="732"/>
    </row>
    <row r="98" spans="1:11" s="718" customFormat="1" hidden="1" outlineLevel="1" x14ac:dyDescent="0.3">
      <c r="A98" s="729"/>
      <c r="B98" s="730"/>
      <c r="C98" s="731"/>
      <c r="D98" s="732"/>
      <c r="E98" s="520"/>
      <c r="F98" s="528"/>
      <c r="G98" s="528"/>
      <c r="H98" s="733"/>
      <c r="I98" s="520"/>
      <c r="J98" s="520"/>
      <c r="K98" s="732"/>
    </row>
    <row r="99" spans="1:11" s="718" customFormat="1" hidden="1" outlineLevel="1" x14ac:dyDescent="0.3">
      <c r="A99" s="729"/>
      <c r="B99" s="730"/>
      <c r="C99" s="731"/>
      <c r="D99" s="732"/>
      <c r="E99" s="520"/>
      <c r="F99" s="528"/>
      <c r="G99" s="528"/>
      <c r="H99" s="733"/>
      <c r="I99" s="520"/>
      <c r="J99" s="520"/>
      <c r="K99" s="732"/>
    </row>
    <row r="100" spans="1:11" s="718" customFormat="1" hidden="1" outlineLevel="1" x14ac:dyDescent="0.3">
      <c r="A100" s="729"/>
      <c r="B100" s="730"/>
      <c r="C100" s="731"/>
      <c r="D100" s="732"/>
      <c r="E100" s="520"/>
      <c r="F100" s="528"/>
      <c r="G100" s="528"/>
      <c r="H100" s="733"/>
      <c r="I100" s="520"/>
      <c r="J100" s="520"/>
      <c r="K100" s="732"/>
    </row>
    <row r="101" spans="1:11" s="718" customFormat="1" collapsed="1" x14ac:dyDescent="0.3"/>
    <row r="102" spans="1:11" s="718" customFormat="1" x14ac:dyDescent="0.3"/>
    <row r="103" spans="1:11" s="718" customFormat="1" x14ac:dyDescent="0.3"/>
    <row r="104" spans="1:11" s="718" customFormat="1" x14ac:dyDescent="0.3"/>
    <row r="105" spans="1:11" s="718" customFormat="1" x14ac:dyDescent="0.3"/>
    <row r="106" spans="1:11" s="718" customFormat="1" x14ac:dyDescent="0.3"/>
    <row r="107" spans="1:11" s="718" customFormat="1" x14ac:dyDescent="0.3"/>
    <row r="108" spans="1:11" s="718" customFormat="1" x14ac:dyDescent="0.3"/>
    <row r="109" spans="1:11" s="718" customFormat="1" x14ac:dyDescent="0.3"/>
    <row r="110" spans="1:11" s="718" customFormat="1" x14ac:dyDescent="0.3"/>
    <row r="111" spans="1:11" s="718" customFormat="1" x14ac:dyDescent="0.3"/>
    <row r="112" spans="1:11" s="718" customFormat="1" x14ac:dyDescent="0.3"/>
    <row r="113" s="718" customFormat="1" x14ac:dyDescent="0.3"/>
    <row r="114" s="718" customFormat="1" x14ac:dyDescent="0.3"/>
    <row r="115" s="718" customFormat="1" x14ac:dyDescent="0.3"/>
    <row r="116" s="718" customFormat="1" x14ac:dyDescent="0.3"/>
    <row r="117" s="718" customFormat="1" x14ac:dyDescent="0.3"/>
    <row r="118" s="718" customFormat="1" x14ac:dyDescent="0.3"/>
    <row r="119" s="718" customFormat="1" x14ac:dyDescent="0.3"/>
    <row r="120" s="718" customFormat="1" x14ac:dyDescent="0.3"/>
    <row r="121" s="718" customFormat="1" x14ac:dyDescent="0.3"/>
    <row r="122" s="718" customFormat="1" x14ac:dyDescent="0.3"/>
    <row r="123" s="718" customFormat="1" x14ac:dyDescent="0.3"/>
    <row r="124" s="718" customFormat="1" x14ac:dyDescent="0.3"/>
    <row r="125" s="718" customFormat="1" x14ac:dyDescent="0.3"/>
    <row r="126" s="718" customFormat="1" x14ac:dyDescent="0.3"/>
    <row r="127" s="718" customFormat="1" x14ac:dyDescent="0.3"/>
    <row r="128" s="718" customFormat="1" x14ac:dyDescent="0.3"/>
    <row r="129" s="718" customFormat="1" x14ac:dyDescent="0.3"/>
    <row r="130" s="718" customFormat="1" x14ac:dyDescent="0.3"/>
    <row r="131" s="718" customFormat="1" x14ac:dyDescent="0.3"/>
    <row r="132" s="718" customFormat="1" x14ac:dyDescent="0.3"/>
    <row r="133" s="718" customFormat="1" x14ac:dyDescent="0.3"/>
    <row r="134" s="718" customFormat="1" x14ac:dyDescent="0.3"/>
    <row r="135" s="718" customFormat="1" x14ac:dyDescent="0.3"/>
    <row r="136" s="718" customFormat="1" x14ac:dyDescent="0.3"/>
    <row r="137" s="718" customFormat="1" x14ac:dyDescent="0.3"/>
    <row r="138" s="718" customFormat="1" x14ac:dyDescent="0.3"/>
    <row r="139" s="718" customFormat="1" x14ac:dyDescent="0.3"/>
    <row r="140" s="718" customFormat="1" x14ac:dyDescent="0.3"/>
    <row r="141" s="718" customFormat="1" x14ac:dyDescent="0.3"/>
    <row r="142" s="718" customFormat="1" x14ac:dyDescent="0.3"/>
    <row r="143" s="718" customFormat="1" x14ac:dyDescent="0.3"/>
    <row r="144" s="718" customFormat="1" x14ac:dyDescent="0.3"/>
    <row r="145" s="718" customFormat="1" x14ac:dyDescent="0.3"/>
    <row r="146" s="718" customFormat="1" x14ac:dyDescent="0.3"/>
    <row r="147" s="718" customFormat="1" x14ac:dyDescent="0.3"/>
    <row r="148" s="718" customFormat="1" x14ac:dyDescent="0.3"/>
    <row r="149" s="718" customFormat="1" x14ac:dyDescent="0.3"/>
    <row r="150" s="718" customFormat="1" x14ac:dyDescent="0.3"/>
    <row r="151" s="718" customFormat="1" x14ac:dyDescent="0.3"/>
    <row r="152" s="718" customFormat="1" x14ac:dyDescent="0.3"/>
    <row r="153" s="718" customFormat="1" x14ac:dyDescent="0.3"/>
    <row r="154" s="718" customFormat="1" x14ac:dyDescent="0.3"/>
    <row r="155" s="718" customFormat="1" x14ac:dyDescent="0.3"/>
    <row r="156" s="718" customFormat="1" x14ac:dyDescent="0.3"/>
    <row r="157" s="718" customFormat="1" x14ac:dyDescent="0.3"/>
    <row r="158" s="718" customFormat="1" x14ac:dyDescent="0.3"/>
    <row r="159" s="718" customFormat="1" x14ac:dyDescent="0.3"/>
    <row r="160" s="718" customFormat="1" x14ac:dyDescent="0.3"/>
    <row r="161" s="718" customFormat="1" x14ac:dyDescent="0.3"/>
    <row r="162" s="718" customFormat="1" x14ac:dyDescent="0.3"/>
    <row r="163" s="718" customFormat="1" x14ac:dyDescent="0.3"/>
    <row r="164" s="718" customFormat="1" x14ac:dyDescent="0.3"/>
    <row r="165" s="718" customFormat="1" x14ac:dyDescent="0.3"/>
    <row r="166" s="718" customFormat="1" x14ac:dyDescent="0.3"/>
    <row r="167" s="718" customFormat="1" x14ac:dyDescent="0.3"/>
    <row r="168" s="718" customFormat="1" x14ac:dyDescent="0.3"/>
    <row r="169" s="718" customFormat="1" x14ac:dyDescent="0.3"/>
    <row r="170" s="718" customFormat="1" x14ac:dyDescent="0.3"/>
    <row r="171" s="718" customFormat="1" x14ac:dyDescent="0.3"/>
    <row r="172" s="718" customFormat="1" x14ac:dyDescent="0.3"/>
    <row r="173" s="718" customFormat="1" x14ac:dyDescent="0.3"/>
    <row r="174" s="718" customFormat="1" x14ac:dyDescent="0.3"/>
    <row r="175" s="718" customFormat="1" x14ac:dyDescent="0.3"/>
    <row r="176" s="718" customFormat="1" x14ac:dyDescent="0.3"/>
    <row r="177" s="718" customFormat="1" x14ac:dyDescent="0.3"/>
    <row r="178" s="718" customFormat="1" x14ac:dyDescent="0.3"/>
    <row r="179" s="718" customFormat="1" x14ac:dyDescent="0.3"/>
    <row r="180" s="718" customFormat="1" x14ac:dyDescent="0.3"/>
    <row r="181" s="718" customFormat="1" x14ac:dyDescent="0.3"/>
    <row r="182" s="718" customFormat="1" x14ac:dyDescent="0.3"/>
    <row r="183" s="718" customFormat="1" x14ac:dyDescent="0.3"/>
    <row r="184" s="718" customFormat="1" x14ac:dyDescent="0.3"/>
    <row r="185" s="718" customFormat="1" x14ac:dyDescent="0.3"/>
    <row r="186" s="718" customFormat="1" x14ac:dyDescent="0.3"/>
    <row r="187" s="718" customFormat="1" x14ac:dyDescent="0.3"/>
    <row r="188" s="718" customFormat="1" x14ac:dyDescent="0.3"/>
    <row r="189" s="718" customFormat="1" x14ac:dyDescent="0.3"/>
    <row r="190" s="718" customFormat="1" x14ac:dyDescent="0.3"/>
    <row r="191" s="718" customFormat="1" x14ac:dyDescent="0.3"/>
    <row r="192" s="718" customFormat="1" x14ac:dyDescent="0.3"/>
    <row r="193" s="718" customFormat="1" x14ac:dyDescent="0.3"/>
    <row r="194" s="718" customFormat="1" x14ac:dyDescent="0.3"/>
    <row r="195" s="718" customFormat="1" x14ac:dyDescent="0.3"/>
    <row r="196" s="718" customFormat="1" x14ac:dyDescent="0.3"/>
    <row r="197" s="718" customFormat="1" x14ac:dyDescent="0.3"/>
    <row r="198" s="718" customFormat="1" x14ac:dyDescent="0.3"/>
    <row r="199" s="718" customFormat="1" x14ac:dyDescent="0.3"/>
    <row r="200" s="718" customFormat="1" x14ac:dyDescent="0.3"/>
    <row r="201" s="718" customFormat="1" x14ac:dyDescent="0.3"/>
    <row r="202" s="718" customFormat="1" x14ac:dyDescent="0.3"/>
    <row r="203" s="718" customFormat="1" x14ac:dyDescent="0.3"/>
    <row r="204" s="718" customFormat="1" x14ac:dyDescent="0.3"/>
    <row r="205" s="718" customFormat="1" x14ac:dyDescent="0.3"/>
    <row r="206" s="718" customFormat="1" x14ac:dyDescent="0.3"/>
    <row r="207" s="718" customFormat="1" x14ac:dyDescent="0.3"/>
    <row r="208" s="718" customFormat="1" x14ac:dyDescent="0.3"/>
    <row r="209" s="718" customFormat="1" x14ac:dyDescent="0.3"/>
    <row r="210" s="718" customFormat="1" x14ac:dyDescent="0.3"/>
    <row r="211" s="718" customFormat="1" x14ac:dyDescent="0.3"/>
    <row r="212" s="718" customFormat="1" x14ac:dyDescent="0.3"/>
    <row r="213" s="718" customFormat="1" x14ac:dyDescent="0.3"/>
    <row r="214" s="718" customFormat="1" x14ac:dyDescent="0.3"/>
    <row r="215" s="718" customFormat="1" x14ac:dyDescent="0.3"/>
    <row r="216" s="718" customFormat="1" x14ac:dyDescent="0.3"/>
    <row r="217" s="718" customFormat="1" x14ac:dyDescent="0.3"/>
    <row r="218" s="718" customFormat="1" x14ac:dyDescent="0.3"/>
    <row r="219" s="718" customFormat="1" x14ac:dyDescent="0.3"/>
    <row r="220" s="718" customFormat="1" x14ac:dyDescent="0.3"/>
    <row r="221" s="718" customFormat="1" x14ac:dyDescent="0.3"/>
    <row r="222" s="718" customFormat="1" x14ac:dyDescent="0.3"/>
    <row r="223" s="718" customFormat="1" x14ac:dyDescent="0.3"/>
    <row r="224" s="718" customFormat="1" x14ac:dyDescent="0.3"/>
    <row r="225" s="718" customFormat="1" x14ac:dyDescent="0.3"/>
    <row r="226" s="718" customFormat="1" x14ac:dyDescent="0.3"/>
    <row r="227" s="718" customFormat="1" x14ac:dyDescent="0.3"/>
    <row r="228" s="718" customFormat="1" x14ac:dyDescent="0.3"/>
    <row r="229" s="718" customFormat="1" x14ac:dyDescent="0.3"/>
    <row r="230" s="718" customFormat="1" x14ac:dyDescent="0.3"/>
    <row r="231" s="718" customFormat="1" x14ac:dyDescent="0.3"/>
    <row r="232" s="718" customFormat="1" x14ac:dyDescent="0.3"/>
    <row r="233" s="718" customFormat="1" x14ac:dyDescent="0.3"/>
    <row r="234" s="718" customFormat="1" x14ac:dyDescent="0.3"/>
    <row r="235" s="718" customFormat="1" x14ac:dyDescent="0.3"/>
    <row r="236" s="718" customFormat="1" x14ac:dyDescent="0.3"/>
    <row r="237" s="718" customFormat="1" x14ac:dyDescent="0.3"/>
    <row r="238" s="718" customFormat="1" x14ac:dyDescent="0.3"/>
    <row r="239" s="718" customFormat="1" x14ac:dyDescent="0.3"/>
    <row r="240" s="718" customFormat="1" x14ac:dyDescent="0.3"/>
    <row r="241" s="718" customFormat="1" x14ac:dyDescent="0.3"/>
    <row r="242" s="718" customFormat="1" x14ac:dyDescent="0.3"/>
    <row r="243" s="718" customFormat="1" x14ac:dyDescent="0.3"/>
    <row r="244" s="718" customFormat="1" x14ac:dyDescent="0.3"/>
    <row r="245" s="718" customFormat="1" x14ac:dyDescent="0.3"/>
    <row r="246" s="718" customFormat="1" x14ac:dyDescent="0.3"/>
    <row r="247" s="718" customFormat="1" x14ac:dyDescent="0.3"/>
    <row r="248" s="718" customFormat="1" x14ac:dyDescent="0.3"/>
    <row r="249" s="718" customFormat="1" x14ac:dyDescent="0.3"/>
    <row r="250" s="718" customFormat="1" x14ac:dyDescent="0.3"/>
    <row r="251" s="718" customFormat="1" x14ac:dyDescent="0.3"/>
    <row r="252" s="718" customFormat="1" x14ac:dyDescent="0.3"/>
    <row r="253" s="718" customFormat="1" x14ac:dyDescent="0.3"/>
    <row r="254" s="718" customFormat="1" x14ac:dyDescent="0.3"/>
    <row r="255" s="718" customFormat="1" x14ac:dyDescent="0.3"/>
    <row r="256" s="718" customFormat="1" x14ac:dyDescent="0.3"/>
    <row r="257" s="718" customFormat="1" x14ac:dyDescent="0.3"/>
    <row r="258" s="718" customFormat="1" x14ac:dyDescent="0.3"/>
    <row r="259" s="718" customFormat="1" x14ac:dyDescent="0.3"/>
    <row r="260" s="718" customFormat="1" x14ac:dyDescent="0.3"/>
    <row r="261" s="718" customFormat="1" x14ac:dyDescent="0.3"/>
    <row r="262" s="718" customFormat="1" x14ac:dyDescent="0.3"/>
    <row r="263" s="718" customFormat="1" x14ac:dyDescent="0.3"/>
    <row r="264" s="718" customFormat="1" x14ac:dyDescent="0.3"/>
    <row r="265" s="718" customFormat="1" x14ac:dyDescent="0.3"/>
    <row r="266" s="718" customFormat="1" x14ac:dyDescent="0.3"/>
    <row r="267" s="718" customFormat="1" x14ac:dyDescent="0.3"/>
    <row r="268" s="718" customFormat="1" x14ac:dyDescent="0.3"/>
    <row r="269" s="718" customFormat="1" x14ac:dyDescent="0.3"/>
    <row r="270" s="718" customFormat="1" x14ac:dyDescent="0.3"/>
    <row r="271" s="718" customFormat="1" x14ac:dyDescent="0.3"/>
    <row r="272" s="718" customFormat="1" x14ac:dyDescent="0.3"/>
    <row r="273" s="718" customFormat="1" x14ac:dyDescent="0.3"/>
    <row r="274" s="718" customFormat="1" x14ac:dyDescent="0.3"/>
    <row r="275" s="718" customFormat="1" x14ac:dyDescent="0.3"/>
    <row r="276" s="718" customFormat="1" x14ac:dyDescent="0.3"/>
    <row r="277" s="718" customFormat="1" x14ac:dyDescent="0.3"/>
    <row r="278" s="718" customFormat="1" x14ac:dyDescent="0.3"/>
    <row r="279" s="718" customFormat="1" x14ac:dyDescent="0.3"/>
    <row r="280" s="718" customFormat="1" x14ac:dyDescent="0.3"/>
    <row r="281" s="718" customFormat="1" x14ac:dyDescent="0.3"/>
    <row r="282" s="718" customFormat="1" x14ac:dyDescent="0.3"/>
    <row r="283" s="718" customFormat="1" x14ac:dyDescent="0.3"/>
    <row r="284" s="718" customFormat="1" x14ac:dyDescent="0.3"/>
    <row r="285" s="718" customFormat="1" x14ac:dyDescent="0.3"/>
    <row r="286" s="718" customFormat="1" x14ac:dyDescent="0.3"/>
    <row r="287" s="718" customFormat="1" x14ac:dyDescent="0.3"/>
    <row r="288" s="718" customFormat="1" x14ac:dyDescent="0.3"/>
    <row r="289" s="718" customFormat="1" x14ac:dyDescent="0.3"/>
    <row r="290" s="718" customFormat="1" x14ac:dyDescent="0.3"/>
    <row r="291" s="718" customFormat="1" x14ac:dyDescent="0.3"/>
    <row r="292" s="718" customFormat="1" x14ac:dyDescent="0.3"/>
    <row r="293" s="718" customFormat="1" x14ac:dyDescent="0.3"/>
    <row r="294" s="718" customFormat="1" x14ac:dyDescent="0.3"/>
    <row r="295" s="718" customFormat="1" x14ac:dyDescent="0.3"/>
    <row r="296" s="718" customFormat="1" x14ac:dyDescent="0.3"/>
    <row r="297" s="718" customFormat="1" x14ac:dyDescent="0.3"/>
    <row r="298" s="718" customFormat="1" x14ac:dyDescent="0.3"/>
  </sheetData>
  <mergeCells count="11">
    <mergeCell ref="B12:C12"/>
    <mergeCell ref="B13:C13"/>
    <mergeCell ref="A3:K5"/>
    <mergeCell ref="A16:K18"/>
    <mergeCell ref="A1:K1"/>
    <mergeCell ref="B7:C7"/>
    <mergeCell ref="B8:C8"/>
    <mergeCell ref="B9:C9"/>
    <mergeCell ref="B11:C11"/>
    <mergeCell ref="D7:E7"/>
    <mergeCell ref="B14:C14"/>
  </mergeCells>
  <dataValidations count="1">
    <dataValidation type="list" allowBlank="1" showInputMessage="1" showErrorMessage="1" sqref="F8:F14" xr:uid="{B9868A66-3669-4B55-8B1E-353F2AC84F63}">
      <formula1>"Yes, No"</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dvAspect="DVASPECT_ICON" shapeId="1015814" r:id="rId4">
          <objectPr defaultSize="0" r:id="rId5">
            <anchor moveWithCells="1">
              <from>
                <xdr:col>10</xdr:col>
                <xdr:colOff>2971800</xdr:colOff>
                <xdr:row>1</xdr:row>
                <xdr:rowOff>144780</xdr:rowOff>
              </from>
              <to>
                <xdr:col>10</xdr:col>
                <xdr:colOff>3886200</xdr:colOff>
                <xdr:row>3</xdr:row>
                <xdr:rowOff>365760</xdr:rowOff>
              </to>
            </anchor>
          </objectPr>
        </oleObject>
      </mc:Choice>
      <mc:Fallback>
        <oleObject progId="Acrobat Document" dvAspect="DVASPECT_ICON" shapeId="1015814" r:id="rId4"/>
      </mc:Fallback>
    </mc:AlternateContent>
  </oleObject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9EBF4-3A06-4285-B5E5-346C9951E9DE}">
  <sheetPr codeName="Sheet37">
    <pageSetUpPr fitToPage="1"/>
  </sheetPr>
  <dimension ref="A1:V276"/>
  <sheetViews>
    <sheetView zoomScaleNormal="100" workbookViewId="0">
      <pane ySplit="11" topLeftCell="A12" activePane="bottomLeft" state="frozen"/>
      <selection activeCell="G27" sqref="G27"/>
      <selection pane="bottomLeft" activeCell="C9" sqref="C9"/>
    </sheetView>
  </sheetViews>
  <sheetFormatPr defaultColWidth="9.109375" defaultRowHeight="14.4" x14ac:dyDescent="0.3"/>
  <cols>
    <col min="1" max="1" width="24.44140625" style="492" bestFit="1" customWidth="1"/>
    <col min="2" max="2" width="41.109375" style="492" bestFit="1" customWidth="1"/>
    <col min="3" max="3" width="15.88671875" style="492" bestFit="1" customWidth="1"/>
    <col min="4" max="4" width="7.33203125" style="492" bestFit="1" customWidth="1"/>
    <col min="5" max="5" width="19.109375" style="492" bestFit="1" customWidth="1"/>
    <col min="6" max="6" width="68.88671875" style="492" bestFit="1" customWidth="1"/>
    <col min="7" max="7" width="31.109375" style="492" bestFit="1" customWidth="1"/>
    <col min="8" max="8" width="34.44140625" style="492" bestFit="1" customWidth="1"/>
    <col min="9" max="9" width="29.5546875" style="492" bestFit="1" customWidth="1"/>
    <col min="10" max="10" width="23.88671875" style="492" bestFit="1" customWidth="1"/>
    <col min="11" max="11" width="60.33203125" style="492" bestFit="1" customWidth="1"/>
    <col min="12" max="16384" width="9.109375" style="492"/>
  </cols>
  <sheetData>
    <row r="1" spans="1:22" s="6" customFormat="1" ht="39.9" customHeight="1" thickBot="1" x14ac:dyDescent="0.3">
      <c r="A1" s="1730" t="s">
        <v>807</v>
      </c>
      <c r="B1" s="1731"/>
      <c r="C1" s="1731"/>
      <c r="D1" s="1731"/>
      <c r="E1" s="1731"/>
      <c r="F1" s="1731"/>
      <c r="G1" s="1731"/>
      <c r="H1" s="1731"/>
      <c r="I1" s="1731"/>
      <c r="J1" s="1731"/>
      <c r="K1" s="1732"/>
      <c r="L1" s="553"/>
      <c r="M1" s="553"/>
      <c r="N1" s="553"/>
      <c r="O1" s="553"/>
      <c r="P1" s="553"/>
      <c r="Q1" s="553"/>
      <c r="R1" s="553"/>
      <c r="S1" s="553"/>
      <c r="T1" s="553"/>
      <c r="U1" s="553"/>
      <c r="V1" s="553"/>
    </row>
    <row r="4" spans="1:22" ht="21" x14ac:dyDescent="0.4">
      <c r="A4" s="554"/>
      <c r="B4" s="554"/>
      <c r="C4" s="491"/>
      <c r="D4" s="491"/>
      <c r="G4" s="493" t="s">
        <v>784</v>
      </c>
      <c r="H4" s="493" t="s">
        <v>785</v>
      </c>
      <c r="I4" s="493" t="s">
        <v>786</v>
      </c>
    </row>
    <row r="5" spans="1:22" ht="21" x14ac:dyDescent="0.4">
      <c r="A5" s="494" t="s">
        <v>808</v>
      </c>
      <c r="B5" s="626" t="s">
        <v>809</v>
      </c>
      <c r="C5" s="491"/>
      <c r="D5" s="491"/>
      <c r="G5" s="495" t="s">
        <v>788</v>
      </c>
      <c r="H5" s="496">
        <f>I5/232</f>
        <v>0.98275862068965514</v>
      </c>
      <c r="I5" s="497">
        <v>228</v>
      </c>
    </row>
    <row r="6" spans="1:22" x14ac:dyDescent="0.3">
      <c r="A6" s="494" t="s">
        <v>810</v>
      </c>
      <c r="B6" s="626" t="s">
        <v>809</v>
      </c>
      <c r="G6" s="495" t="s">
        <v>790</v>
      </c>
      <c r="H6" s="496">
        <f t="shared" ref="H6:H9" si="0">I6/232</f>
        <v>0.85775862068965514</v>
      </c>
      <c r="I6" s="497">
        <v>199</v>
      </c>
    </row>
    <row r="7" spans="1:22" x14ac:dyDescent="0.3">
      <c r="A7" s="498" t="s">
        <v>791</v>
      </c>
      <c r="B7" s="626" t="s">
        <v>809</v>
      </c>
      <c r="G7" s="495" t="s">
        <v>792</v>
      </c>
      <c r="H7" s="496">
        <f t="shared" si="0"/>
        <v>0.53448275862068961</v>
      </c>
      <c r="I7" s="497">
        <v>124</v>
      </c>
    </row>
    <row r="8" spans="1:22" x14ac:dyDescent="0.3">
      <c r="A8" s="498"/>
      <c r="G8" s="893" t="s">
        <v>793</v>
      </c>
      <c r="H8" s="894">
        <f t="shared" si="0"/>
        <v>0.92241379310344829</v>
      </c>
      <c r="I8" s="895">
        <v>214</v>
      </c>
    </row>
    <row r="9" spans="1:22" x14ac:dyDescent="0.3">
      <c r="A9" s="498"/>
      <c r="G9" s="893" t="s">
        <v>811</v>
      </c>
      <c r="H9" s="894">
        <f t="shared" si="0"/>
        <v>1</v>
      </c>
      <c r="I9" s="895">
        <v>232</v>
      </c>
      <c r="J9" s="896" t="s">
        <v>812</v>
      </c>
    </row>
    <row r="10" spans="1:22" ht="15" thickBot="1" x14ac:dyDescent="0.35">
      <c r="A10" s="498"/>
      <c r="J10" s="897" t="s">
        <v>796</v>
      </c>
    </row>
    <row r="11" spans="1:22" ht="30" customHeight="1" thickBot="1" x14ac:dyDescent="0.35">
      <c r="A11" s="499" t="s">
        <v>797</v>
      </c>
      <c r="B11" s="500" t="s">
        <v>798</v>
      </c>
      <c r="C11" s="501" t="s">
        <v>799</v>
      </c>
      <c r="D11" s="500" t="s">
        <v>800</v>
      </c>
      <c r="E11" s="502" t="s">
        <v>801</v>
      </c>
      <c r="F11" s="500" t="s">
        <v>802</v>
      </c>
      <c r="G11" s="500" t="s">
        <v>803</v>
      </c>
      <c r="H11" s="500" t="s">
        <v>804</v>
      </c>
      <c r="I11" s="503" t="s">
        <v>805</v>
      </c>
      <c r="J11" s="504" t="s">
        <v>806</v>
      </c>
      <c r="K11" s="505" t="s">
        <v>7</v>
      </c>
    </row>
    <row r="12" spans="1:22" x14ac:dyDescent="0.3">
      <c r="A12" s="506" t="s">
        <v>813</v>
      </c>
      <c r="B12" s="507" t="s">
        <v>814</v>
      </c>
      <c r="C12" s="508" t="s">
        <v>815</v>
      </c>
      <c r="D12" s="509" t="s">
        <v>816</v>
      </c>
      <c r="E12" s="523" t="s">
        <v>817</v>
      </c>
      <c r="F12" s="511" t="s">
        <v>818</v>
      </c>
      <c r="G12" s="511" t="s">
        <v>819</v>
      </c>
      <c r="H12" s="512"/>
      <c r="I12" s="510" t="s">
        <v>803</v>
      </c>
      <c r="J12" s="510"/>
      <c r="K12" s="510" t="s">
        <v>820</v>
      </c>
    </row>
    <row r="13" spans="1:22" x14ac:dyDescent="0.3">
      <c r="A13" s="506" t="s">
        <v>821</v>
      </c>
      <c r="B13" s="507" t="s">
        <v>822</v>
      </c>
      <c r="C13" s="508" t="s">
        <v>823</v>
      </c>
      <c r="D13" s="509" t="s">
        <v>816</v>
      </c>
      <c r="E13" s="523" t="s">
        <v>817</v>
      </c>
      <c r="F13" s="511" t="s">
        <v>824</v>
      </c>
      <c r="G13" s="511" t="s">
        <v>819</v>
      </c>
      <c r="H13" s="512"/>
      <c r="I13" s="524" t="s">
        <v>825</v>
      </c>
      <c r="J13" s="510" t="s">
        <v>826</v>
      </c>
      <c r="K13" s="509"/>
    </row>
    <row r="14" spans="1:22" x14ac:dyDescent="0.3">
      <c r="A14" s="506" t="s">
        <v>827</v>
      </c>
      <c r="B14" s="507" t="s">
        <v>822</v>
      </c>
      <c r="C14" s="508" t="s">
        <v>823</v>
      </c>
      <c r="D14" s="509" t="s">
        <v>816</v>
      </c>
      <c r="E14" s="523" t="s">
        <v>817</v>
      </c>
      <c r="F14" s="511" t="s">
        <v>828</v>
      </c>
      <c r="G14" s="511" t="s">
        <v>819</v>
      </c>
      <c r="H14" s="512"/>
      <c r="I14" s="510" t="s">
        <v>825</v>
      </c>
      <c r="J14" s="510"/>
      <c r="K14" s="509" t="s">
        <v>829</v>
      </c>
    </row>
    <row r="15" spans="1:22" x14ac:dyDescent="0.3">
      <c r="A15" s="506" t="s">
        <v>830</v>
      </c>
      <c r="B15" s="507" t="s">
        <v>814</v>
      </c>
      <c r="C15" s="508" t="s">
        <v>815</v>
      </c>
      <c r="D15" s="509" t="s">
        <v>816</v>
      </c>
      <c r="E15" s="523" t="s">
        <v>817</v>
      </c>
      <c r="F15" s="511" t="s">
        <v>831</v>
      </c>
      <c r="G15" s="511" t="s">
        <v>819</v>
      </c>
      <c r="H15" s="512"/>
      <c r="I15" s="510" t="s">
        <v>803</v>
      </c>
      <c r="J15" s="510"/>
      <c r="K15" s="509" t="s">
        <v>832</v>
      </c>
    </row>
    <row r="16" spans="1:22" x14ac:dyDescent="0.3">
      <c r="A16" s="506" t="s">
        <v>833</v>
      </c>
      <c r="B16" s="507" t="s">
        <v>814</v>
      </c>
      <c r="C16" s="508" t="s">
        <v>815</v>
      </c>
      <c r="D16" s="509" t="s">
        <v>816</v>
      </c>
      <c r="E16" s="523" t="s">
        <v>817</v>
      </c>
      <c r="F16" s="511" t="s">
        <v>834</v>
      </c>
      <c r="G16" s="511" t="s">
        <v>819</v>
      </c>
      <c r="H16" s="512"/>
      <c r="I16" s="510" t="s">
        <v>803</v>
      </c>
      <c r="J16" s="510"/>
      <c r="K16" s="509" t="s">
        <v>835</v>
      </c>
    </row>
    <row r="17" spans="1:11" x14ac:dyDescent="0.3">
      <c r="A17" s="506" t="s">
        <v>836</v>
      </c>
      <c r="B17" s="507" t="s">
        <v>837</v>
      </c>
      <c r="C17" s="508" t="s">
        <v>838</v>
      </c>
      <c r="D17" s="509" t="s">
        <v>816</v>
      </c>
      <c r="E17" s="523" t="s">
        <v>817</v>
      </c>
      <c r="F17" s="511" t="s">
        <v>839</v>
      </c>
      <c r="G17" s="511" t="s">
        <v>819</v>
      </c>
      <c r="H17" s="512"/>
      <c r="I17" s="510" t="s">
        <v>803</v>
      </c>
      <c r="J17" s="510"/>
      <c r="K17" s="509" t="s">
        <v>840</v>
      </c>
    </row>
    <row r="18" spans="1:11" x14ac:dyDescent="0.3">
      <c r="A18" s="506" t="s">
        <v>841</v>
      </c>
      <c r="B18" s="513" t="s">
        <v>842</v>
      </c>
      <c r="C18" s="514" t="s">
        <v>843</v>
      </c>
      <c r="D18" s="509" t="s">
        <v>816</v>
      </c>
      <c r="E18" s="523" t="s">
        <v>817</v>
      </c>
      <c r="F18" s="511" t="s">
        <v>844</v>
      </c>
      <c r="G18" s="511" t="s">
        <v>819</v>
      </c>
      <c r="H18" s="512"/>
      <c r="I18" s="510" t="s">
        <v>803</v>
      </c>
      <c r="J18" s="510"/>
      <c r="K18" s="509" t="s">
        <v>845</v>
      </c>
    </row>
    <row r="19" spans="1:11" x14ac:dyDescent="0.3">
      <c r="A19" s="506" t="s">
        <v>846</v>
      </c>
      <c r="B19" s="513" t="s">
        <v>814</v>
      </c>
      <c r="C19" s="514" t="s">
        <v>815</v>
      </c>
      <c r="D19" s="509" t="s">
        <v>816</v>
      </c>
      <c r="E19" s="523" t="s">
        <v>817</v>
      </c>
      <c r="F19" s="511" t="s">
        <v>839</v>
      </c>
      <c r="G19" s="511" t="s">
        <v>819</v>
      </c>
      <c r="H19" s="512"/>
      <c r="I19" s="510" t="s">
        <v>803</v>
      </c>
      <c r="J19" s="510"/>
      <c r="K19" s="509" t="s">
        <v>840</v>
      </c>
    </row>
    <row r="20" spans="1:11" x14ac:dyDescent="0.3">
      <c r="A20" s="506" t="s">
        <v>847</v>
      </c>
      <c r="B20" s="513" t="s">
        <v>848</v>
      </c>
      <c r="C20" s="514" t="s">
        <v>849</v>
      </c>
      <c r="D20" s="509" t="s">
        <v>816</v>
      </c>
      <c r="E20" s="523" t="s">
        <v>817</v>
      </c>
      <c r="F20" s="511" t="s">
        <v>839</v>
      </c>
      <c r="G20" s="511" t="s">
        <v>819</v>
      </c>
      <c r="H20" s="512"/>
      <c r="I20" s="510" t="s">
        <v>803</v>
      </c>
      <c r="J20" s="510"/>
      <c r="K20" s="509" t="s">
        <v>840</v>
      </c>
    </row>
    <row r="21" spans="1:11" x14ac:dyDescent="0.3">
      <c r="A21" s="506" t="s">
        <v>850</v>
      </c>
      <c r="B21" s="513" t="s">
        <v>814</v>
      </c>
      <c r="C21" s="514" t="s">
        <v>815</v>
      </c>
      <c r="D21" s="509" t="s">
        <v>816</v>
      </c>
      <c r="E21" s="523" t="s">
        <v>817</v>
      </c>
      <c r="F21" s="511" t="s">
        <v>839</v>
      </c>
      <c r="G21" s="511" t="s">
        <v>819</v>
      </c>
      <c r="H21" s="512"/>
      <c r="I21" s="510" t="s">
        <v>803</v>
      </c>
      <c r="J21" s="510"/>
      <c r="K21" s="509" t="s">
        <v>840</v>
      </c>
    </row>
    <row r="22" spans="1:11" x14ac:dyDescent="0.3">
      <c r="A22" s="506" t="s">
        <v>851</v>
      </c>
      <c r="B22" s="513" t="s">
        <v>814</v>
      </c>
      <c r="C22" s="514" t="s">
        <v>815</v>
      </c>
      <c r="D22" s="509" t="s">
        <v>816</v>
      </c>
      <c r="E22" s="523" t="s">
        <v>817</v>
      </c>
      <c r="F22" s="511" t="s">
        <v>834</v>
      </c>
      <c r="G22" s="511" t="s">
        <v>819</v>
      </c>
      <c r="H22" s="512"/>
      <c r="I22" s="510" t="s">
        <v>803</v>
      </c>
      <c r="J22" s="510"/>
      <c r="K22" s="509" t="s">
        <v>852</v>
      </c>
    </row>
    <row r="23" spans="1:11" x14ac:dyDescent="0.3">
      <c r="A23" s="506" t="s">
        <v>853</v>
      </c>
      <c r="B23" s="513" t="s">
        <v>814</v>
      </c>
      <c r="C23" s="514" t="s">
        <v>815</v>
      </c>
      <c r="D23" s="509" t="s">
        <v>816</v>
      </c>
      <c r="E23" s="523" t="s">
        <v>817</v>
      </c>
      <c r="F23" s="511" t="s">
        <v>839</v>
      </c>
      <c r="G23" s="511" t="s">
        <v>819</v>
      </c>
      <c r="H23" s="512"/>
      <c r="I23" s="510" t="s">
        <v>803</v>
      </c>
      <c r="J23" s="510"/>
      <c r="K23" s="509" t="s">
        <v>840</v>
      </c>
    </row>
    <row r="24" spans="1:11" x14ac:dyDescent="0.3">
      <c r="A24" s="506" t="s">
        <v>854</v>
      </c>
      <c r="B24" s="513" t="s">
        <v>814</v>
      </c>
      <c r="C24" s="514" t="s">
        <v>815</v>
      </c>
      <c r="D24" s="509" t="s">
        <v>816</v>
      </c>
      <c r="E24" s="523" t="s">
        <v>817</v>
      </c>
      <c r="F24" s="511" t="s">
        <v>839</v>
      </c>
      <c r="G24" s="511" t="s">
        <v>819</v>
      </c>
      <c r="H24" s="512"/>
      <c r="I24" s="510" t="s">
        <v>803</v>
      </c>
      <c r="J24" s="510"/>
      <c r="K24" s="509" t="s">
        <v>840</v>
      </c>
    </row>
    <row r="25" spans="1:11" x14ac:dyDescent="0.3">
      <c r="A25" s="506" t="s">
        <v>855</v>
      </c>
      <c r="B25" s="513" t="s">
        <v>814</v>
      </c>
      <c r="C25" s="508" t="s">
        <v>815</v>
      </c>
      <c r="D25" s="509" t="s">
        <v>816</v>
      </c>
      <c r="E25" s="523" t="s">
        <v>817</v>
      </c>
      <c r="F25" s="511" t="s">
        <v>839</v>
      </c>
      <c r="G25" s="511" t="s">
        <v>819</v>
      </c>
      <c r="H25" s="512"/>
      <c r="I25" s="510" t="s">
        <v>803</v>
      </c>
      <c r="J25" s="510"/>
      <c r="K25" s="509" t="s">
        <v>840</v>
      </c>
    </row>
    <row r="26" spans="1:11" x14ac:dyDescent="0.3">
      <c r="A26" s="506" t="s">
        <v>856</v>
      </c>
      <c r="B26" s="513" t="s">
        <v>814</v>
      </c>
      <c r="C26" s="508" t="s">
        <v>815</v>
      </c>
      <c r="D26" s="509" t="s">
        <v>816</v>
      </c>
      <c r="E26" s="523" t="s">
        <v>817</v>
      </c>
      <c r="F26" s="511" t="s">
        <v>839</v>
      </c>
      <c r="G26" s="511" t="s">
        <v>819</v>
      </c>
      <c r="H26" s="512"/>
      <c r="I26" s="510" t="s">
        <v>803</v>
      </c>
      <c r="J26" s="510"/>
      <c r="K26" s="509" t="s">
        <v>840</v>
      </c>
    </row>
    <row r="27" spans="1:11" x14ac:dyDescent="0.3">
      <c r="A27" s="506" t="s">
        <v>857</v>
      </c>
      <c r="B27" s="513" t="s">
        <v>814</v>
      </c>
      <c r="C27" s="508" t="s">
        <v>815</v>
      </c>
      <c r="D27" s="509" t="s">
        <v>816</v>
      </c>
      <c r="E27" s="523" t="s">
        <v>817</v>
      </c>
      <c r="F27" s="511" t="s">
        <v>858</v>
      </c>
      <c r="G27" s="511" t="s">
        <v>819</v>
      </c>
      <c r="H27" s="512"/>
      <c r="I27" s="510" t="s">
        <v>803</v>
      </c>
      <c r="J27" s="510"/>
      <c r="K27" s="509" t="s">
        <v>859</v>
      </c>
    </row>
    <row r="28" spans="1:11" x14ac:dyDescent="0.3">
      <c r="A28" s="506" t="s">
        <v>860</v>
      </c>
      <c r="B28" s="513" t="s">
        <v>861</v>
      </c>
      <c r="C28" s="508" t="s">
        <v>862</v>
      </c>
      <c r="D28" s="509" t="s">
        <v>816</v>
      </c>
      <c r="E28" s="523" t="s">
        <v>817</v>
      </c>
      <c r="F28" s="511" t="s">
        <v>858</v>
      </c>
      <c r="G28" s="511" t="s">
        <v>819</v>
      </c>
      <c r="H28" s="512"/>
      <c r="I28" s="510" t="s">
        <v>803</v>
      </c>
      <c r="J28" s="510"/>
      <c r="K28" s="509" t="s">
        <v>859</v>
      </c>
    </row>
    <row r="29" spans="1:11" x14ac:dyDescent="0.3">
      <c r="A29" s="506" t="s">
        <v>863</v>
      </c>
      <c r="B29" s="513" t="s">
        <v>814</v>
      </c>
      <c r="C29" s="508" t="s">
        <v>815</v>
      </c>
      <c r="D29" s="509" t="s">
        <v>816</v>
      </c>
      <c r="E29" s="523" t="s">
        <v>817</v>
      </c>
      <c r="F29" s="511" t="s">
        <v>839</v>
      </c>
      <c r="G29" s="511" t="s">
        <v>819</v>
      </c>
      <c r="H29" s="515"/>
      <c r="I29" s="510" t="s">
        <v>803</v>
      </c>
      <c r="J29" s="510"/>
      <c r="K29" s="509" t="s">
        <v>840</v>
      </c>
    </row>
    <row r="30" spans="1:11" x14ac:dyDescent="0.3">
      <c r="A30" s="506" t="s">
        <v>864</v>
      </c>
      <c r="B30" s="513" t="s">
        <v>814</v>
      </c>
      <c r="C30" s="508" t="s">
        <v>815</v>
      </c>
      <c r="D30" s="509" t="s">
        <v>816</v>
      </c>
      <c r="E30" s="523" t="s">
        <v>817</v>
      </c>
      <c r="F30" s="511" t="s">
        <v>858</v>
      </c>
      <c r="G30" s="511" t="s">
        <v>819</v>
      </c>
      <c r="H30" s="512"/>
      <c r="I30" s="510" t="s">
        <v>803</v>
      </c>
      <c r="J30" s="510"/>
      <c r="K30" s="509" t="s">
        <v>859</v>
      </c>
    </row>
    <row r="31" spans="1:11" x14ac:dyDescent="0.3">
      <c r="A31" s="506" t="s">
        <v>865</v>
      </c>
      <c r="B31" s="513" t="s">
        <v>814</v>
      </c>
      <c r="C31" s="508" t="s">
        <v>815</v>
      </c>
      <c r="D31" s="509" t="s">
        <v>816</v>
      </c>
      <c r="E31" s="523" t="s">
        <v>817</v>
      </c>
      <c r="F31" s="511" t="s">
        <v>839</v>
      </c>
      <c r="G31" s="511" t="s">
        <v>819</v>
      </c>
      <c r="H31" s="512"/>
      <c r="I31" s="510" t="s">
        <v>803</v>
      </c>
      <c r="J31" s="510"/>
      <c r="K31" s="509" t="s">
        <v>840</v>
      </c>
    </row>
    <row r="32" spans="1:11" x14ac:dyDescent="0.3">
      <c r="A32" s="506" t="s">
        <v>866</v>
      </c>
      <c r="B32" s="513" t="s">
        <v>867</v>
      </c>
      <c r="C32" s="508" t="s">
        <v>868</v>
      </c>
      <c r="D32" s="509" t="s">
        <v>816</v>
      </c>
      <c r="E32" s="523" t="s">
        <v>817</v>
      </c>
      <c r="F32" s="511" t="s">
        <v>869</v>
      </c>
      <c r="G32" s="511" t="s">
        <v>819</v>
      </c>
      <c r="H32" s="512"/>
      <c r="I32" s="524" t="s">
        <v>870</v>
      </c>
      <c r="J32" s="510" t="s">
        <v>826</v>
      </c>
      <c r="K32" s="509" t="s">
        <v>869</v>
      </c>
    </row>
    <row r="33" spans="1:11" x14ac:dyDescent="0.3">
      <c r="A33" s="506" t="s">
        <v>871</v>
      </c>
      <c r="B33" s="513" t="s">
        <v>872</v>
      </c>
      <c r="C33" s="508" t="s">
        <v>873</v>
      </c>
      <c r="D33" s="509" t="s">
        <v>816</v>
      </c>
      <c r="E33" s="523" t="s">
        <v>817</v>
      </c>
      <c r="F33" s="511" t="s">
        <v>874</v>
      </c>
      <c r="G33" s="511" t="s">
        <v>875</v>
      </c>
      <c r="H33" s="512" t="s">
        <v>876</v>
      </c>
      <c r="I33" s="510" t="s">
        <v>804</v>
      </c>
      <c r="J33" s="510" t="s">
        <v>826</v>
      </c>
      <c r="K33" s="509"/>
    </row>
    <row r="34" spans="1:11" x14ac:dyDescent="0.3">
      <c r="A34" s="506" t="s">
        <v>877</v>
      </c>
      <c r="B34" s="513" t="s">
        <v>878</v>
      </c>
      <c r="C34" s="508" t="s">
        <v>879</v>
      </c>
      <c r="D34" s="509" t="s">
        <v>816</v>
      </c>
      <c r="E34" s="523" t="s">
        <v>817</v>
      </c>
      <c r="F34" s="511" t="s">
        <v>880</v>
      </c>
      <c r="G34" s="511" t="s">
        <v>881</v>
      </c>
      <c r="H34" s="512" t="s">
        <v>882</v>
      </c>
      <c r="I34" s="524" t="s">
        <v>870</v>
      </c>
      <c r="J34" s="510" t="s">
        <v>826</v>
      </c>
      <c r="K34" s="509" t="s">
        <v>883</v>
      </c>
    </row>
    <row r="35" spans="1:11" x14ac:dyDescent="0.3">
      <c r="A35" s="506" t="s">
        <v>884</v>
      </c>
      <c r="B35" s="513" t="s">
        <v>885</v>
      </c>
      <c r="C35" s="508" t="s">
        <v>886</v>
      </c>
      <c r="D35" s="509" t="s">
        <v>816</v>
      </c>
      <c r="E35" s="523" t="s">
        <v>817</v>
      </c>
      <c r="F35" s="511" t="s">
        <v>874</v>
      </c>
      <c r="G35" s="511" t="s">
        <v>887</v>
      </c>
      <c r="H35" s="512" t="s">
        <v>888</v>
      </c>
      <c r="I35" s="510" t="s">
        <v>870</v>
      </c>
      <c r="J35" s="510" t="s">
        <v>826</v>
      </c>
      <c r="K35" s="509"/>
    </row>
    <row r="36" spans="1:11" x14ac:dyDescent="0.3">
      <c r="A36" s="506" t="s">
        <v>889</v>
      </c>
      <c r="B36" s="513" t="s">
        <v>890</v>
      </c>
      <c r="C36" s="508" t="s">
        <v>891</v>
      </c>
      <c r="D36" s="509" t="s">
        <v>816</v>
      </c>
      <c r="E36" s="523" t="s">
        <v>817</v>
      </c>
      <c r="F36" s="511" t="s">
        <v>874</v>
      </c>
      <c r="G36" s="511" t="s">
        <v>887</v>
      </c>
      <c r="H36" s="512" t="s">
        <v>888</v>
      </c>
      <c r="I36" s="510" t="s">
        <v>870</v>
      </c>
      <c r="J36" s="510"/>
      <c r="K36" s="509"/>
    </row>
    <row r="37" spans="1:11" x14ac:dyDescent="0.3">
      <c r="A37" s="506" t="s">
        <v>892</v>
      </c>
      <c r="B37" s="513" t="s">
        <v>893</v>
      </c>
      <c r="C37" s="508" t="s">
        <v>894</v>
      </c>
      <c r="D37" s="509" t="s">
        <v>816</v>
      </c>
      <c r="E37" s="523" t="s">
        <v>817</v>
      </c>
      <c r="F37" s="511" t="s">
        <v>874</v>
      </c>
      <c r="G37" s="511" t="s">
        <v>887</v>
      </c>
      <c r="H37" s="512" t="s">
        <v>888</v>
      </c>
      <c r="I37" s="510" t="s">
        <v>870</v>
      </c>
      <c r="J37" s="510"/>
      <c r="K37" s="509"/>
    </row>
    <row r="38" spans="1:11" x14ac:dyDescent="0.3">
      <c r="A38" s="506" t="s">
        <v>895</v>
      </c>
      <c r="B38" s="513" t="s">
        <v>896</v>
      </c>
      <c r="C38" s="508" t="s">
        <v>897</v>
      </c>
      <c r="D38" s="509" t="s">
        <v>816</v>
      </c>
      <c r="E38" s="523" t="s">
        <v>817</v>
      </c>
      <c r="F38" s="511" t="s">
        <v>874</v>
      </c>
      <c r="G38" s="511" t="s">
        <v>887</v>
      </c>
      <c r="H38" s="512" t="s">
        <v>888</v>
      </c>
      <c r="I38" s="510" t="s">
        <v>870</v>
      </c>
      <c r="J38" s="510"/>
      <c r="K38" s="509"/>
    </row>
    <row r="39" spans="1:11" x14ac:dyDescent="0.3">
      <c r="A39" s="506" t="s">
        <v>898</v>
      </c>
      <c r="B39" s="513" t="s">
        <v>899</v>
      </c>
      <c r="C39" s="508" t="s">
        <v>900</v>
      </c>
      <c r="D39" s="509" t="s">
        <v>816</v>
      </c>
      <c r="E39" s="523" t="s">
        <v>817</v>
      </c>
      <c r="F39" s="511" t="s">
        <v>874</v>
      </c>
      <c r="G39" s="511" t="s">
        <v>887</v>
      </c>
      <c r="H39" s="512" t="s">
        <v>888</v>
      </c>
      <c r="I39" s="510" t="s">
        <v>870</v>
      </c>
      <c r="J39" s="510"/>
      <c r="K39" s="509"/>
    </row>
    <row r="40" spans="1:11" x14ac:dyDescent="0.3">
      <c r="A40" s="506" t="s">
        <v>901</v>
      </c>
      <c r="B40" s="513" t="s">
        <v>902</v>
      </c>
      <c r="C40" s="508" t="s">
        <v>903</v>
      </c>
      <c r="D40" s="509" t="s">
        <v>816</v>
      </c>
      <c r="E40" s="523" t="s">
        <v>817</v>
      </c>
      <c r="F40" s="511" t="s">
        <v>874</v>
      </c>
      <c r="G40" s="511" t="s">
        <v>887</v>
      </c>
      <c r="H40" s="512" t="s">
        <v>888</v>
      </c>
      <c r="I40" s="510" t="s">
        <v>870</v>
      </c>
      <c r="J40" s="510"/>
      <c r="K40" s="509"/>
    </row>
    <row r="41" spans="1:11" x14ac:dyDescent="0.3">
      <c r="A41" s="506" t="s">
        <v>904</v>
      </c>
      <c r="B41" s="513" t="s">
        <v>905</v>
      </c>
      <c r="C41" s="508" t="s">
        <v>906</v>
      </c>
      <c r="D41" s="509" t="s">
        <v>816</v>
      </c>
      <c r="E41" s="523" t="s">
        <v>817</v>
      </c>
      <c r="F41" s="511" t="s">
        <v>874</v>
      </c>
      <c r="G41" s="511" t="s">
        <v>887</v>
      </c>
      <c r="H41" s="512" t="s">
        <v>888</v>
      </c>
      <c r="I41" s="510" t="s">
        <v>870</v>
      </c>
      <c r="J41" s="510"/>
      <c r="K41" s="509"/>
    </row>
    <row r="42" spans="1:11" x14ac:dyDescent="0.3">
      <c r="A42" s="506" t="s">
        <v>907</v>
      </c>
      <c r="B42" s="513" t="s">
        <v>908</v>
      </c>
      <c r="C42" s="508" t="s">
        <v>909</v>
      </c>
      <c r="D42" s="509" t="s">
        <v>816</v>
      </c>
      <c r="E42" s="523" t="s">
        <v>817</v>
      </c>
      <c r="F42" s="511" t="s">
        <v>910</v>
      </c>
      <c r="G42" s="511" t="s">
        <v>887</v>
      </c>
      <c r="H42" s="512" t="s">
        <v>888</v>
      </c>
      <c r="I42" s="510" t="s">
        <v>870</v>
      </c>
      <c r="J42" s="510"/>
      <c r="K42" s="509"/>
    </row>
    <row r="43" spans="1:11" x14ac:dyDescent="0.3">
      <c r="A43" s="506" t="s">
        <v>911</v>
      </c>
      <c r="B43" s="507" t="s">
        <v>912</v>
      </c>
      <c r="C43" s="508" t="s">
        <v>913</v>
      </c>
      <c r="D43" s="509" t="s">
        <v>816</v>
      </c>
      <c r="E43" s="523" t="s">
        <v>817</v>
      </c>
      <c r="F43" s="511" t="s">
        <v>874</v>
      </c>
      <c r="G43" s="511" t="s">
        <v>819</v>
      </c>
      <c r="H43" s="512" t="s">
        <v>888</v>
      </c>
      <c r="I43" s="510" t="s">
        <v>870</v>
      </c>
      <c r="J43" s="510"/>
      <c r="K43" s="509"/>
    </row>
    <row r="44" spans="1:11" x14ac:dyDescent="0.3">
      <c r="A44" s="506" t="s">
        <v>914</v>
      </c>
      <c r="B44" s="507" t="s">
        <v>915</v>
      </c>
      <c r="C44" s="508" t="s">
        <v>916</v>
      </c>
      <c r="D44" s="509" t="s">
        <v>816</v>
      </c>
      <c r="E44" s="523" t="s">
        <v>817</v>
      </c>
      <c r="F44" s="511" t="s">
        <v>874</v>
      </c>
      <c r="G44" s="511" t="s">
        <v>819</v>
      </c>
      <c r="H44" s="512" t="s">
        <v>888</v>
      </c>
      <c r="I44" s="510" t="s">
        <v>870</v>
      </c>
      <c r="J44" s="510"/>
      <c r="K44" s="509"/>
    </row>
    <row r="45" spans="1:11" x14ac:dyDescent="0.3">
      <c r="A45" s="506" t="s">
        <v>917</v>
      </c>
      <c r="B45" s="507" t="s">
        <v>918</v>
      </c>
      <c r="C45" s="508" t="s">
        <v>919</v>
      </c>
      <c r="D45" s="509" t="s">
        <v>816</v>
      </c>
      <c r="E45" s="523" t="s">
        <v>817</v>
      </c>
      <c r="F45" s="511" t="s">
        <v>874</v>
      </c>
      <c r="G45" s="511" t="s">
        <v>920</v>
      </c>
      <c r="H45" s="512" t="s">
        <v>888</v>
      </c>
      <c r="I45" s="510" t="s">
        <v>804</v>
      </c>
      <c r="J45" s="510"/>
      <c r="K45" s="509"/>
    </row>
    <row r="46" spans="1:11" x14ac:dyDescent="0.3">
      <c r="A46" s="506" t="s">
        <v>921</v>
      </c>
      <c r="B46" s="513" t="s">
        <v>922</v>
      </c>
      <c r="C46" s="508" t="s">
        <v>923</v>
      </c>
      <c r="D46" s="509" t="s">
        <v>816</v>
      </c>
      <c r="E46" s="525" t="s">
        <v>924</v>
      </c>
      <c r="F46" s="511" t="s">
        <v>551</v>
      </c>
      <c r="G46" s="511" t="s">
        <v>819</v>
      </c>
      <c r="H46" s="512"/>
      <c r="I46" s="526" t="s">
        <v>825</v>
      </c>
      <c r="J46" s="510"/>
      <c r="K46" s="509"/>
    </row>
    <row r="47" spans="1:11" x14ac:dyDescent="0.3">
      <c r="A47" s="506" t="s">
        <v>925</v>
      </c>
      <c r="B47" s="513" t="s">
        <v>926</v>
      </c>
      <c r="C47" s="508" t="s">
        <v>927</v>
      </c>
      <c r="D47" s="509" t="s">
        <v>816</v>
      </c>
      <c r="E47" s="525" t="s">
        <v>924</v>
      </c>
      <c r="F47" s="511" t="s">
        <v>551</v>
      </c>
      <c r="G47" s="511" t="s">
        <v>819</v>
      </c>
      <c r="H47" s="512"/>
      <c r="I47" s="526" t="s">
        <v>825</v>
      </c>
      <c r="J47" s="510"/>
      <c r="K47" s="509"/>
    </row>
    <row r="48" spans="1:11" x14ac:dyDescent="0.3">
      <c r="A48" s="506" t="s">
        <v>928</v>
      </c>
      <c r="B48" s="513" t="s">
        <v>929</v>
      </c>
      <c r="C48" s="508" t="s">
        <v>930</v>
      </c>
      <c r="D48" s="509" t="s">
        <v>816</v>
      </c>
      <c r="E48" s="525" t="s">
        <v>924</v>
      </c>
      <c r="F48" s="511" t="s">
        <v>551</v>
      </c>
      <c r="G48" s="511" t="s">
        <v>819</v>
      </c>
      <c r="H48" s="512"/>
      <c r="I48" s="526" t="s">
        <v>825</v>
      </c>
      <c r="J48" s="510"/>
      <c r="K48" s="509"/>
    </row>
    <row r="49" spans="1:11" x14ac:dyDescent="0.3">
      <c r="A49" s="506" t="s">
        <v>931</v>
      </c>
      <c r="B49" s="513" t="s">
        <v>932</v>
      </c>
      <c r="C49" s="508" t="s">
        <v>933</v>
      </c>
      <c r="D49" s="509" t="s">
        <v>816</v>
      </c>
      <c r="E49" s="525" t="s">
        <v>924</v>
      </c>
      <c r="F49" s="511" t="s">
        <v>551</v>
      </c>
      <c r="G49" s="511" t="s">
        <v>819</v>
      </c>
      <c r="H49" s="512"/>
      <c r="I49" s="526" t="s">
        <v>825</v>
      </c>
      <c r="J49" s="510"/>
      <c r="K49" s="509"/>
    </row>
    <row r="50" spans="1:11" x14ac:dyDescent="0.3">
      <c r="A50" s="506" t="s">
        <v>934</v>
      </c>
      <c r="B50" s="507" t="s">
        <v>929</v>
      </c>
      <c r="C50" s="508" t="s">
        <v>930</v>
      </c>
      <c r="D50" s="509" t="s">
        <v>816</v>
      </c>
      <c r="E50" s="525" t="s">
        <v>924</v>
      </c>
      <c r="F50" s="511" t="s">
        <v>551</v>
      </c>
      <c r="G50" s="511" t="s">
        <v>819</v>
      </c>
      <c r="H50" s="512"/>
      <c r="I50" s="526" t="s">
        <v>825</v>
      </c>
      <c r="J50" s="510"/>
      <c r="K50" s="509"/>
    </row>
    <row r="51" spans="1:11" x14ac:dyDescent="0.3">
      <c r="A51" s="506" t="s">
        <v>935</v>
      </c>
      <c r="B51" s="507" t="s">
        <v>936</v>
      </c>
      <c r="C51" s="508" t="s">
        <v>937</v>
      </c>
      <c r="D51" s="509" t="s">
        <v>816</v>
      </c>
      <c r="E51" s="525" t="s">
        <v>924</v>
      </c>
      <c r="F51" s="511" t="s">
        <v>551</v>
      </c>
      <c r="G51" s="511" t="s">
        <v>819</v>
      </c>
      <c r="H51" s="512" t="s">
        <v>938</v>
      </c>
      <c r="I51" s="510" t="s">
        <v>939</v>
      </c>
      <c r="J51" s="510"/>
      <c r="K51" s="509"/>
    </row>
    <row r="52" spans="1:11" x14ac:dyDescent="0.3">
      <c r="A52" s="506" t="s">
        <v>940</v>
      </c>
      <c r="B52" s="513" t="s">
        <v>941</v>
      </c>
      <c r="C52" s="508" t="s">
        <v>942</v>
      </c>
      <c r="D52" s="509" t="s">
        <v>816</v>
      </c>
      <c r="E52" s="525" t="s">
        <v>924</v>
      </c>
      <c r="F52" s="511" t="s">
        <v>551</v>
      </c>
      <c r="G52" s="511" t="s">
        <v>819</v>
      </c>
      <c r="H52" s="512"/>
      <c r="I52" s="510" t="s">
        <v>825</v>
      </c>
      <c r="J52" s="510"/>
      <c r="K52" s="509"/>
    </row>
    <row r="53" spans="1:11" x14ac:dyDescent="0.3">
      <c r="A53" s="506" t="s">
        <v>943</v>
      </c>
      <c r="B53" s="513" t="s">
        <v>944</v>
      </c>
      <c r="C53" s="508" t="s">
        <v>945</v>
      </c>
      <c r="D53" s="509" t="s">
        <v>816</v>
      </c>
      <c r="E53" s="525" t="s">
        <v>924</v>
      </c>
      <c r="F53" s="511" t="s">
        <v>551</v>
      </c>
      <c r="G53" s="511" t="s">
        <v>819</v>
      </c>
      <c r="H53" s="512"/>
      <c r="I53" s="526" t="s">
        <v>825</v>
      </c>
      <c r="J53" s="510"/>
      <c r="K53" s="509"/>
    </row>
    <row r="54" spans="1:11" x14ac:dyDescent="0.3">
      <c r="A54" s="506" t="s">
        <v>946</v>
      </c>
      <c r="B54" s="507" t="s">
        <v>922</v>
      </c>
      <c r="C54" s="508" t="s">
        <v>923</v>
      </c>
      <c r="D54" s="509" t="s">
        <v>816</v>
      </c>
      <c r="E54" s="525" t="s">
        <v>924</v>
      </c>
      <c r="F54" s="511" t="s">
        <v>551</v>
      </c>
      <c r="G54" s="511" t="s">
        <v>819</v>
      </c>
      <c r="H54" s="512"/>
      <c r="I54" s="526" t="s">
        <v>825</v>
      </c>
      <c r="J54" s="510"/>
      <c r="K54" s="509"/>
    </row>
    <row r="55" spans="1:11" x14ac:dyDescent="0.3">
      <c r="A55" s="506" t="s">
        <v>947</v>
      </c>
      <c r="B55" s="513" t="s">
        <v>932</v>
      </c>
      <c r="C55" s="508" t="s">
        <v>933</v>
      </c>
      <c r="D55" s="509" t="s">
        <v>816</v>
      </c>
      <c r="E55" s="525" t="s">
        <v>924</v>
      </c>
      <c r="F55" s="511" t="s">
        <v>551</v>
      </c>
      <c r="G55" s="511" t="s">
        <v>819</v>
      </c>
      <c r="H55" s="512"/>
      <c r="I55" s="526" t="s">
        <v>825</v>
      </c>
      <c r="J55" s="510"/>
      <c r="K55" s="509"/>
    </row>
    <row r="56" spans="1:11" x14ac:dyDescent="0.3">
      <c r="A56" s="506" t="s">
        <v>948</v>
      </c>
      <c r="B56" s="507" t="s">
        <v>949</v>
      </c>
      <c r="C56" s="508" t="s">
        <v>950</v>
      </c>
      <c r="D56" s="509" t="s">
        <v>816</v>
      </c>
      <c r="E56" s="525" t="s">
        <v>924</v>
      </c>
      <c r="F56" s="511" t="s">
        <v>551</v>
      </c>
      <c r="G56" s="511" t="s">
        <v>819</v>
      </c>
      <c r="H56" s="512"/>
      <c r="I56" s="526" t="s">
        <v>825</v>
      </c>
      <c r="J56" s="510"/>
      <c r="K56" s="509"/>
    </row>
    <row r="57" spans="1:11" x14ac:dyDescent="0.3">
      <c r="A57" s="506" t="s">
        <v>951</v>
      </c>
      <c r="B57" s="513" t="s">
        <v>952</v>
      </c>
      <c r="C57" s="508" t="s">
        <v>953</v>
      </c>
      <c r="D57" s="509" t="s">
        <v>816</v>
      </c>
      <c r="E57" s="525" t="s">
        <v>924</v>
      </c>
      <c r="F57" s="511" t="s">
        <v>551</v>
      </c>
      <c r="G57" s="511" t="s">
        <v>819</v>
      </c>
      <c r="H57" s="512" t="s">
        <v>954</v>
      </c>
      <c r="I57" s="520" t="s">
        <v>939</v>
      </c>
      <c r="J57" s="510"/>
      <c r="K57" s="509"/>
    </row>
    <row r="58" spans="1:11" x14ac:dyDescent="0.3">
      <c r="A58" s="506" t="s">
        <v>955</v>
      </c>
      <c r="B58" s="507" t="s">
        <v>814</v>
      </c>
      <c r="C58" s="508" t="s">
        <v>815</v>
      </c>
      <c r="D58" s="509" t="s">
        <v>816</v>
      </c>
      <c r="E58" s="525" t="s">
        <v>924</v>
      </c>
      <c r="F58" s="511" t="s">
        <v>551</v>
      </c>
      <c r="G58" s="511" t="s">
        <v>819</v>
      </c>
      <c r="H58" s="512" t="s">
        <v>938</v>
      </c>
      <c r="I58" s="526" t="s">
        <v>939</v>
      </c>
      <c r="J58" s="510"/>
      <c r="K58" s="509"/>
    </row>
    <row r="59" spans="1:11" x14ac:dyDescent="0.3">
      <c r="A59" s="506" t="s">
        <v>956</v>
      </c>
      <c r="B59" s="507" t="s">
        <v>957</v>
      </c>
      <c r="C59" s="508" t="s">
        <v>958</v>
      </c>
      <c r="D59" s="509" t="s">
        <v>816</v>
      </c>
      <c r="E59" s="525" t="s">
        <v>924</v>
      </c>
      <c r="F59" s="511" t="s">
        <v>551</v>
      </c>
      <c r="G59" s="511" t="s">
        <v>819</v>
      </c>
      <c r="H59" s="512"/>
      <c r="I59" s="526" t="s">
        <v>825</v>
      </c>
      <c r="J59" s="510"/>
      <c r="K59" s="509"/>
    </row>
    <row r="60" spans="1:11" x14ac:dyDescent="0.3">
      <c r="A60" s="506" t="s">
        <v>959</v>
      </c>
      <c r="B60" s="507" t="s">
        <v>960</v>
      </c>
      <c r="C60" s="508" t="s">
        <v>961</v>
      </c>
      <c r="D60" s="509" t="s">
        <v>816</v>
      </c>
      <c r="E60" s="525" t="s">
        <v>924</v>
      </c>
      <c r="F60" s="511" t="s">
        <v>551</v>
      </c>
      <c r="G60" s="511" t="s">
        <v>819</v>
      </c>
      <c r="H60" s="512"/>
      <c r="I60" s="526" t="s">
        <v>825</v>
      </c>
      <c r="J60" s="510"/>
      <c r="K60" s="509"/>
    </row>
    <row r="61" spans="1:11" x14ac:dyDescent="0.3">
      <c r="A61" s="506" t="s">
        <v>962</v>
      </c>
      <c r="B61" s="507" t="s">
        <v>963</v>
      </c>
      <c r="C61" s="508" t="s">
        <v>964</v>
      </c>
      <c r="D61" s="509" t="s">
        <v>816</v>
      </c>
      <c r="E61" s="525" t="s">
        <v>924</v>
      </c>
      <c r="F61" s="511" t="s">
        <v>551</v>
      </c>
      <c r="G61" s="511" t="s">
        <v>819</v>
      </c>
      <c r="H61" s="512" t="s">
        <v>938</v>
      </c>
      <c r="I61" s="510" t="s">
        <v>939</v>
      </c>
      <c r="J61" s="510"/>
      <c r="K61" s="509"/>
    </row>
    <row r="62" spans="1:11" x14ac:dyDescent="0.3">
      <c r="A62" s="506" t="s">
        <v>965</v>
      </c>
      <c r="B62" s="507" t="s">
        <v>861</v>
      </c>
      <c r="C62" s="508" t="s">
        <v>862</v>
      </c>
      <c r="D62" s="509" t="s">
        <v>816</v>
      </c>
      <c r="E62" s="525" t="s">
        <v>924</v>
      </c>
      <c r="F62" s="511" t="s">
        <v>551</v>
      </c>
      <c r="G62" s="511" t="s">
        <v>819</v>
      </c>
      <c r="H62" s="512"/>
      <c r="I62" s="510" t="s">
        <v>825</v>
      </c>
      <c r="J62" s="510"/>
      <c r="K62" s="509"/>
    </row>
    <row r="63" spans="1:11" x14ac:dyDescent="0.3">
      <c r="A63" s="506" t="s">
        <v>966</v>
      </c>
      <c r="B63" s="513" t="s">
        <v>967</v>
      </c>
      <c r="C63" s="508" t="s">
        <v>968</v>
      </c>
      <c r="D63" s="509" t="s">
        <v>816</v>
      </c>
      <c r="E63" s="525" t="s">
        <v>924</v>
      </c>
      <c r="F63" s="511" t="s">
        <v>551</v>
      </c>
      <c r="G63" s="511" t="s">
        <v>819</v>
      </c>
      <c r="H63" s="512"/>
      <c r="I63" s="510" t="s">
        <v>825</v>
      </c>
      <c r="J63" s="510"/>
      <c r="K63" s="509"/>
    </row>
    <row r="64" spans="1:11" x14ac:dyDescent="0.3">
      <c r="A64" s="506" t="s">
        <v>969</v>
      </c>
      <c r="B64" s="507" t="s">
        <v>970</v>
      </c>
      <c r="C64" s="508" t="s">
        <v>971</v>
      </c>
      <c r="D64" s="509" t="s">
        <v>816</v>
      </c>
      <c r="E64" s="525" t="s">
        <v>924</v>
      </c>
      <c r="F64" s="511" t="s">
        <v>551</v>
      </c>
      <c r="G64" s="511" t="s">
        <v>819</v>
      </c>
      <c r="H64" s="512" t="s">
        <v>938</v>
      </c>
      <c r="I64" s="510" t="s">
        <v>939</v>
      </c>
      <c r="J64" s="510"/>
      <c r="K64" s="509"/>
    </row>
    <row r="65" spans="1:11" x14ac:dyDescent="0.3">
      <c r="A65" s="506" t="s">
        <v>972</v>
      </c>
      <c r="B65" s="507" t="s">
        <v>973</v>
      </c>
      <c r="C65" s="508" t="s">
        <v>974</v>
      </c>
      <c r="D65" s="509" t="s">
        <v>816</v>
      </c>
      <c r="E65" s="525" t="s">
        <v>924</v>
      </c>
      <c r="F65" s="511" t="s">
        <v>551</v>
      </c>
      <c r="G65" s="511" t="s">
        <v>819</v>
      </c>
      <c r="H65" s="512"/>
      <c r="I65" s="526" t="s">
        <v>825</v>
      </c>
      <c r="J65" s="510"/>
      <c r="K65" s="509"/>
    </row>
    <row r="66" spans="1:11" x14ac:dyDescent="0.3">
      <c r="A66" s="506" t="s">
        <v>975</v>
      </c>
      <c r="B66" s="507" t="s">
        <v>976</v>
      </c>
      <c r="C66" s="508" t="s">
        <v>977</v>
      </c>
      <c r="D66" s="509" t="s">
        <v>816</v>
      </c>
      <c r="E66" s="525" t="s">
        <v>924</v>
      </c>
      <c r="F66" s="511" t="s">
        <v>551</v>
      </c>
      <c r="G66" s="511" t="s">
        <v>819</v>
      </c>
      <c r="H66" s="512" t="s">
        <v>978</v>
      </c>
      <c r="I66" s="510" t="s">
        <v>939</v>
      </c>
      <c r="J66" s="510"/>
      <c r="K66" s="509"/>
    </row>
    <row r="67" spans="1:11" x14ac:dyDescent="0.3">
      <c r="A67" s="506" t="s">
        <v>979</v>
      </c>
      <c r="B67" s="507" t="s">
        <v>861</v>
      </c>
      <c r="C67" s="508" t="s">
        <v>862</v>
      </c>
      <c r="D67" s="509" t="s">
        <v>816</v>
      </c>
      <c r="E67" s="525" t="s">
        <v>924</v>
      </c>
      <c r="F67" s="511" t="s">
        <v>551</v>
      </c>
      <c r="G67" s="511" t="s">
        <v>819</v>
      </c>
      <c r="H67" s="512"/>
      <c r="I67" s="510" t="s">
        <v>825</v>
      </c>
      <c r="J67" s="510"/>
      <c r="K67" s="509"/>
    </row>
    <row r="68" spans="1:11" x14ac:dyDescent="0.3">
      <c r="A68" s="506" t="s">
        <v>980</v>
      </c>
      <c r="B68" s="507" t="s">
        <v>814</v>
      </c>
      <c r="C68" s="508" t="s">
        <v>815</v>
      </c>
      <c r="D68" s="509" t="s">
        <v>816</v>
      </c>
      <c r="E68" s="525" t="s">
        <v>924</v>
      </c>
      <c r="F68" s="511" t="s">
        <v>551</v>
      </c>
      <c r="G68" s="511" t="s">
        <v>819</v>
      </c>
      <c r="H68" s="512"/>
      <c r="I68" s="510" t="s">
        <v>825</v>
      </c>
      <c r="J68" s="510"/>
      <c r="K68" s="509"/>
    </row>
    <row r="69" spans="1:11" x14ac:dyDescent="0.3">
      <c r="A69" s="506" t="s">
        <v>981</v>
      </c>
      <c r="B69" s="513" t="s">
        <v>982</v>
      </c>
      <c r="C69" s="508" t="s">
        <v>983</v>
      </c>
      <c r="D69" s="509" t="s">
        <v>816</v>
      </c>
      <c r="E69" s="525" t="s">
        <v>924</v>
      </c>
      <c r="F69" s="511" t="s">
        <v>551</v>
      </c>
      <c r="G69" s="511" t="s">
        <v>819</v>
      </c>
      <c r="H69" s="512" t="s">
        <v>938</v>
      </c>
      <c r="I69" s="510" t="s">
        <v>939</v>
      </c>
      <c r="J69" s="510"/>
      <c r="K69" s="509"/>
    </row>
    <row r="70" spans="1:11" x14ac:dyDescent="0.3">
      <c r="A70" s="506" t="s">
        <v>984</v>
      </c>
      <c r="B70" s="513" t="s">
        <v>814</v>
      </c>
      <c r="C70" s="508" t="s">
        <v>815</v>
      </c>
      <c r="D70" s="509" t="s">
        <v>816</v>
      </c>
      <c r="E70" s="525" t="s">
        <v>924</v>
      </c>
      <c r="F70" s="511" t="s">
        <v>551</v>
      </c>
      <c r="G70" s="511" t="s">
        <v>819</v>
      </c>
      <c r="H70" s="512"/>
      <c r="I70" s="510" t="s">
        <v>825</v>
      </c>
      <c r="J70" s="510"/>
      <c r="K70" s="509"/>
    </row>
    <row r="71" spans="1:11" x14ac:dyDescent="0.3">
      <c r="A71" s="506" t="s">
        <v>985</v>
      </c>
      <c r="B71" s="513" t="s">
        <v>986</v>
      </c>
      <c r="C71" s="508" t="s">
        <v>987</v>
      </c>
      <c r="D71" s="509" t="s">
        <v>816</v>
      </c>
      <c r="E71" s="525" t="s">
        <v>924</v>
      </c>
      <c r="F71" s="511" t="s">
        <v>551</v>
      </c>
      <c r="G71" s="511" t="s">
        <v>819</v>
      </c>
      <c r="H71" s="512"/>
      <c r="I71" s="526" t="s">
        <v>825</v>
      </c>
      <c r="J71" s="510" t="s">
        <v>826</v>
      </c>
      <c r="K71" s="509"/>
    </row>
    <row r="72" spans="1:11" x14ac:dyDescent="0.3">
      <c r="A72" s="506" t="s">
        <v>988</v>
      </c>
      <c r="B72" s="513" t="s">
        <v>989</v>
      </c>
      <c r="C72" s="508" t="s">
        <v>990</v>
      </c>
      <c r="D72" s="509" t="s">
        <v>816</v>
      </c>
      <c r="E72" s="525" t="s">
        <v>924</v>
      </c>
      <c r="F72" s="511" t="s">
        <v>551</v>
      </c>
      <c r="G72" s="511" t="s">
        <v>819</v>
      </c>
      <c r="H72" s="512" t="s">
        <v>978</v>
      </c>
      <c r="I72" s="510" t="s">
        <v>939</v>
      </c>
      <c r="J72" s="510" t="s">
        <v>826</v>
      </c>
      <c r="K72" s="509"/>
    </row>
    <row r="73" spans="1:11" x14ac:dyDescent="0.3">
      <c r="A73" s="506" t="s">
        <v>991</v>
      </c>
      <c r="B73" s="513" t="s">
        <v>992</v>
      </c>
      <c r="C73" s="508" t="s">
        <v>993</v>
      </c>
      <c r="D73" s="509" t="s">
        <v>816</v>
      </c>
      <c r="E73" s="525" t="s">
        <v>924</v>
      </c>
      <c r="F73" s="511" t="s">
        <v>551</v>
      </c>
      <c r="G73" s="511" t="s">
        <v>819</v>
      </c>
      <c r="H73" s="512"/>
      <c r="I73" s="510" t="s">
        <v>825</v>
      </c>
      <c r="J73" s="510"/>
      <c r="K73" s="509"/>
    </row>
    <row r="74" spans="1:11" x14ac:dyDescent="0.3">
      <c r="A74" s="506" t="s">
        <v>994</v>
      </c>
      <c r="B74" s="513" t="s">
        <v>995</v>
      </c>
      <c r="C74" s="508" t="s">
        <v>996</v>
      </c>
      <c r="D74" s="509" t="s">
        <v>816</v>
      </c>
      <c r="E74" s="525" t="s">
        <v>924</v>
      </c>
      <c r="F74" s="511" t="s">
        <v>551</v>
      </c>
      <c r="G74" s="511" t="s">
        <v>819</v>
      </c>
      <c r="H74" s="512"/>
      <c r="I74" s="510" t="s">
        <v>825</v>
      </c>
      <c r="J74" s="510"/>
      <c r="K74" s="509"/>
    </row>
    <row r="75" spans="1:11" x14ac:dyDescent="0.3">
      <c r="A75" s="506" t="s">
        <v>997</v>
      </c>
      <c r="B75" s="507" t="s">
        <v>998</v>
      </c>
      <c r="C75" s="508" t="s">
        <v>999</v>
      </c>
      <c r="D75" s="509" t="s">
        <v>816</v>
      </c>
      <c r="E75" s="525" t="s">
        <v>924</v>
      </c>
      <c r="F75" s="511" t="s">
        <v>551</v>
      </c>
      <c r="G75" s="511" t="s">
        <v>819</v>
      </c>
      <c r="H75" s="512"/>
      <c r="I75" s="510" t="s">
        <v>825</v>
      </c>
      <c r="J75" s="510"/>
      <c r="K75" s="509"/>
    </row>
    <row r="76" spans="1:11" x14ac:dyDescent="0.3">
      <c r="A76" s="506" t="s">
        <v>1000</v>
      </c>
      <c r="B76" s="507" t="s">
        <v>814</v>
      </c>
      <c r="C76" s="508" t="s">
        <v>815</v>
      </c>
      <c r="D76" s="509" t="s">
        <v>816</v>
      </c>
      <c r="E76" s="525" t="s">
        <v>924</v>
      </c>
      <c r="F76" s="511" t="s">
        <v>551</v>
      </c>
      <c r="G76" s="511" t="s">
        <v>819</v>
      </c>
      <c r="H76" s="512"/>
      <c r="I76" s="510" t="s">
        <v>825</v>
      </c>
      <c r="J76" s="510"/>
      <c r="K76" s="509"/>
    </row>
    <row r="77" spans="1:11" x14ac:dyDescent="0.3">
      <c r="A77" s="506" t="s">
        <v>1001</v>
      </c>
      <c r="B77" s="507" t="s">
        <v>989</v>
      </c>
      <c r="C77" s="508" t="s">
        <v>990</v>
      </c>
      <c r="D77" s="509" t="s">
        <v>816</v>
      </c>
      <c r="E77" s="525" t="s">
        <v>924</v>
      </c>
      <c r="F77" s="511" t="s">
        <v>551</v>
      </c>
      <c r="G77" s="511" t="s">
        <v>819</v>
      </c>
      <c r="H77" s="512"/>
      <c r="I77" s="510" t="s">
        <v>825</v>
      </c>
      <c r="J77" s="510"/>
      <c r="K77" s="509"/>
    </row>
    <row r="78" spans="1:11" x14ac:dyDescent="0.3">
      <c r="A78" s="506" t="s">
        <v>1002</v>
      </c>
      <c r="B78" s="507" t="s">
        <v>814</v>
      </c>
      <c r="C78" s="508" t="s">
        <v>815</v>
      </c>
      <c r="D78" s="509" t="s">
        <v>816</v>
      </c>
      <c r="E78" s="525" t="s">
        <v>924</v>
      </c>
      <c r="F78" s="511" t="s">
        <v>551</v>
      </c>
      <c r="G78" s="511" t="s">
        <v>819</v>
      </c>
      <c r="H78" s="512" t="s">
        <v>954</v>
      </c>
      <c r="I78" s="510" t="s">
        <v>939</v>
      </c>
      <c r="J78" s="510"/>
      <c r="K78" s="509"/>
    </row>
    <row r="79" spans="1:11" x14ac:dyDescent="0.3">
      <c r="A79" s="506" t="s">
        <v>1003</v>
      </c>
      <c r="B79" s="507" t="s">
        <v>963</v>
      </c>
      <c r="C79" s="508" t="s">
        <v>964</v>
      </c>
      <c r="D79" s="509" t="s">
        <v>816</v>
      </c>
      <c r="E79" s="525" t="s">
        <v>924</v>
      </c>
      <c r="F79" s="511" t="s">
        <v>551</v>
      </c>
      <c r="G79" s="511" t="s">
        <v>819</v>
      </c>
      <c r="H79" s="512"/>
      <c r="I79" s="510" t="s">
        <v>825</v>
      </c>
      <c r="J79" s="510" t="s">
        <v>826</v>
      </c>
      <c r="K79" s="509"/>
    </row>
    <row r="80" spans="1:11" x14ac:dyDescent="0.3">
      <c r="A80" s="506" t="s">
        <v>1004</v>
      </c>
      <c r="B80" s="507" t="s">
        <v>848</v>
      </c>
      <c r="C80" s="508" t="s">
        <v>849</v>
      </c>
      <c r="D80" s="509" t="s">
        <v>816</v>
      </c>
      <c r="E80" s="525" t="s">
        <v>924</v>
      </c>
      <c r="F80" s="511" t="s">
        <v>551</v>
      </c>
      <c r="G80" s="511" t="s">
        <v>819</v>
      </c>
      <c r="H80" s="512"/>
      <c r="I80" s="510" t="s">
        <v>825</v>
      </c>
      <c r="J80" s="510"/>
      <c r="K80" s="509"/>
    </row>
    <row r="81" spans="1:11" x14ac:dyDescent="0.3">
      <c r="A81" s="506" t="s">
        <v>1005</v>
      </c>
      <c r="B81" s="507" t="s">
        <v>992</v>
      </c>
      <c r="C81" s="508" t="s">
        <v>993</v>
      </c>
      <c r="D81" s="509" t="s">
        <v>816</v>
      </c>
      <c r="E81" s="525" t="s">
        <v>924</v>
      </c>
      <c r="F81" s="511" t="s">
        <v>551</v>
      </c>
      <c r="G81" s="511" t="s">
        <v>819</v>
      </c>
      <c r="H81" s="512"/>
      <c r="I81" s="510" t="s">
        <v>825</v>
      </c>
      <c r="J81" s="510"/>
      <c r="K81" s="509"/>
    </row>
    <row r="82" spans="1:11" x14ac:dyDescent="0.3">
      <c r="A82" s="506" t="s">
        <v>1006</v>
      </c>
      <c r="B82" s="507" t="s">
        <v>848</v>
      </c>
      <c r="C82" s="508" t="s">
        <v>849</v>
      </c>
      <c r="D82" s="509" t="s">
        <v>816</v>
      </c>
      <c r="E82" s="525" t="s">
        <v>924</v>
      </c>
      <c r="F82" s="511" t="s">
        <v>551</v>
      </c>
      <c r="G82" s="511" t="s">
        <v>819</v>
      </c>
      <c r="H82" s="512"/>
      <c r="I82" s="510" t="s">
        <v>825</v>
      </c>
      <c r="J82" s="510"/>
      <c r="K82" s="509"/>
    </row>
    <row r="83" spans="1:11" x14ac:dyDescent="0.3">
      <c r="A83" s="506" t="s">
        <v>1007</v>
      </c>
      <c r="B83" s="507" t="s">
        <v>941</v>
      </c>
      <c r="C83" s="508" t="s">
        <v>942</v>
      </c>
      <c r="D83" s="509" t="s">
        <v>816</v>
      </c>
      <c r="E83" s="525" t="s">
        <v>924</v>
      </c>
      <c r="F83" s="511" t="s">
        <v>551</v>
      </c>
      <c r="G83" s="511" t="s">
        <v>819</v>
      </c>
      <c r="H83" s="512"/>
      <c r="I83" s="510" t="s">
        <v>825</v>
      </c>
      <c r="J83" s="510"/>
      <c r="K83" s="509"/>
    </row>
    <row r="84" spans="1:11" x14ac:dyDescent="0.3">
      <c r="A84" s="506" t="s">
        <v>1008</v>
      </c>
      <c r="B84" s="507" t="s">
        <v>814</v>
      </c>
      <c r="C84" s="508" t="s">
        <v>815</v>
      </c>
      <c r="D84" s="509" t="s">
        <v>816</v>
      </c>
      <c r="E84" s="525" t="s">
        <v>924</v>
      </c>
      <c r="F84" s="511" t="s">
        <v>551</v>
      </c>
      <c r="G84" s="511" t="s">
        <v>819</v>
      </c>
      <c r="H84" s="512"/>
      <c r="I84" s="510" t="s">
        <v>825</v>
      </c>
      <c r="J84" s="510"/>
      <c r="K84" s="509"/>
    </row>
    <row r="85" spans="1:11" x14ac:dyDescent="0.3">
      <c r="A85" s="506" t="s">
        <v>1009</v>
      </c>
      <c r="B85" s="507" t="s">
        <v>1010</v>
      </c>
      <c r="C85" s="508" t="s">
        <v>1011</v>
      </c>
      <c r="D85" s="509" t="s">
        <v>816</v>
      </c>
      <c r="E85" s="525" t="s">
        <v>924</v>
      </c>
      <c r="F85" s="511" t="s">
        <v>551</v>
      </c>
      <c r="G85" s="511" t="s">
        <v>819</v>
      </c>
      <c r="H85" s="512" t="s">
        <v>1012</v>
      </c>
      <c r="I85" s="510" t="s">
        <v>939</v>
      </c>
      <c r="J85" s="510" t="s">
        <v>826</v>
      </c>
      <c r="K85" s="509"/>
    </row>
    <row r="86" spans="1:11" x14ac:dyDescent="0.3">
      <c r="A86" s="506" t="s">
        <v>1013</v>
      </c>
      <c r="B86" s="507" t="s">
        <v>1010</v>
      </c>
      <c r="C86" s="508" t="s">
        <v>1011</v>
      </c>
      <c r="D86" s="509" t="s">
        <v>816</v>
      </c>
      <c r="E86" s="525" t="s">
        <v>924</v>
      </c>
      <c r="F86" s="511" t="s">
        <v>551</v>
      </c>
      <c r="G86" s="511" t="s">
        <v>819</v>
      </c>
      <c r="H86" s="512" t="s">
        <v>1012</v>
      </c>
      <c r="I86" s="510" t="s">
        <v>939</v>
      </c>
      <c r="J86" s="510"/>
      <c r="K86" s="509"/>
    </row>
    <row r="87" spans="1:11" x14ac:dyDescent="0.3">
      <c r="A87" s="506" t="s">
        <v>1014</v>
      </c>
      <c r="B87" s="507" t="s">
        <v>814</v>
      </c>
      <c r="C87" s="514" t="s">
        <v>815</v>
      </c>
      <c r="D87" s="509" t="s">
        <v>816</v>
      </c>
      <c r="E87" s="525" t="s">
        <v>924</v>
      </c>
      <c r="F87" s="511" t="s">
        <v>551</v>
      </c>
      <c r="G87" s="511" t="s">
        <v>819</v>
      </c>
      <c r="H87" s="512"/>
      <c r="I87" s="510" t="s">
        <v>825</v>
      </c>
      <c r="J87" s="510"/>
      <c r="K87" s="509"/>
    </row>
    <row r="88" spans="1:11" x14ac:dyDescent="0.3">
      <c r="A88" s="506" t="s">
        <v>1015</v>
      </c>
      <c r="B88" s="507" t="s">
        <v>1016</v>
      </c>
      <c r="C88" s="514" t="s">
        <v>1017</v>
      </c>
      <c r="D88" s="509" t="s">
        <v>816</v>
      </c>
      <c r="E88" s="525" t="s">
        <v>924</v>
      </c>
      <c r="F88" s="511" t="s">
        <v>551</v>
      </c>
      <c r="G88" s="511" t="s">
        <v>819</v>
      </c>
      <c r="H88" s="512"/>
      <c r="I88" s="510" t="s">
        <v>825</v>
      </c>
      <c r="J88" s="510" t="s">
        <v>826</v>
      </c>
      <c r="K88" s="509"/>
    </row>
    <row r="89" spans="1:11" x14ac:dyDescent="0.3">
      <c r="A89" s="506" t="s">
        <v>1018</v>
      </c>
      <c r="B89" s="507" t="s">
        <v>1019</v>
      </c>
      <c r="C89" s="508" t="s">
        <v>1020</v>
      </c>
      <c r="D89" s="509" t="s">
        <v>816</v>
      </c>
      <c r="E89" s="525" t="s">
        <v>924</v>
      </c>
      <c r="F89" s="511" t="s">
        <v>551</v>
      </c>
      <c r="G89" s="511" t="s">
        <v>819</v>
      </c>
      <c r="H89" s="512"/>
      <c r="I89" s="510" t="s">
        <v>825</v>
      </c>
      <c r="J89" s="510"/>
      <c r="K89" s="509"/>
    </row>
    <row r="90" spans="1:11" x14ac:dyDescent="0.3">
      <c r="A90" s="506" t="s">
        <v>1021</v>
      </c>
      <c r="B90" s="507" t="s">
        <v>992</v>
      </c>
      <c r="C90" s="514" t="s">
        <v>993</v>
      </c>
      <c r="D90" s="509" t="s">
        <v>816</v>
      </c>
      <c r="E90" s="525" t="s">
        <v>924</v>
      </c>
      <c r="F90" s="511" t="s">
        <v>551</v>
      </c>
      <c r="G90" s="511" t="s">
        <v>819</v>
      </c>
      <c r="H90" s="515"/>
      <c r="I90" s="510" t="s">
        <v>825</v>
      </c>
      <c r="J90" s="510"/>
      <c r="K90" s="509"/>
    </row>
    <row r="91" spans="1:11" x14ac:dyDescent="0.3">
      <c r="A91" s="506" t="s">
        <v>1022</v>
      </c>
      <c r="B91" s="507" t="s">
        <v>926</v>
      </c>
      <c r="C91" s="508" t="s">
        <v>927</v>
      </c>
      <c r="D91" s="509" t="s">
        <v>816</v>
      </c>
      <c r="E91" s="525" t="s">
        <v>924</v>
      </c>
      <c r="F91" s="511" t="s">
        <v>551</v>
      </c>
      <c r="G91" s="511" t="s">
        <v>819</v>
      </c>
      <c r="H91" s="512"/>
      <c r="I91" s="510" t="s">
        <v>825</v>
      </c>
      <c r="J91" s="510"/>
      <c r="K91" s="509"/>
    </row>
    <row r="92" spans="1:11" x14ac:dyDescent="0.3">
      <c r="A92" s="506" t="s">
        <v>1023</v>
      </c>
      <c r="B92" s="513" t="s">
        <v>1024</v>
      </c>
      <c r="C92" s="514" t="s">
        <v>1025</v>
      </c>
      <c r="D92" s="509" t="s">
        <v>816</v>
      </c>
      <c r="E92" s="525" t="s">
        <v>924</v>
      </c>
      <c r="F92" s="511" t="s">
        <v>551</v>
      </c>
      <c r="G92" s="511" t="s">
        <v>819</v>
      </c>
      <c r="H92" s="512"/>
      <c r="I92" s="526" t="s">
        <v>825</v>
      </c>
      <c r="J92" s="510" t="s">
        <v>826</v>
      </c>
      <c r="K92" s="509"/>
    </row>
    <row r="93" spans="1:11" x14ac:dyDescent="0.3">
      <c r="A93" s="506" t="s">
        <v>1026</v>
      </c>
      <c r="B93" s="513" t="s">
        <v>1024</v>
      </c>
      <c r="C93" s="508" t="s">
        <v>1025</v>
      </c>
      <c r="D93" s="509" t="s">
        <v>816</v>
      </c>
      <c r="E93" s="525" t="s">
        <v>924</v>
      </c>
      <c r="F93" s="511" t="s">
        <v>551</v>
      </c>
      <c r="G93" s="511" t="s">
        <v>819</v>
      </c>
      <c r="H93" s="512"/>
      <c r="I93" s="526" t="s">
        <v>825</v>
      </c>
      <c r="J93" s="510"/>
      <c r="K93" s="509"/>
    </row>
    <row r="94" spans="1:11" x14ac:dyDescent="0.3">
      <c r="A94" s="506" t="s">
        <v>1027</v>
      </c>
      <c r="B94" s="507" t="s">
        <v>1028</v>
      </c>
      <c r="C94" s="508" t="s">
        <v>1029</v>
      </c>
      <c r="D94" s="509" t="s">
        <v>816</v>
      </c>
      <c r="E94" s="525" t="s">
        <v>924</v>
      </c>
      <c r="F94" s="511" t="s">
        <v>551</v>
      </c>
      <c r="G94" s="511" t="s">
        <v>819</v>
      </c>
      <c r="H94" s="512"/>
      <c r="I94" s="526" t="s">
        <v>825</v>
      </c>
      <c r="J94" s="510"/>
      <c r="K94" s="509"/>
    </row>
    <row r="95" spans="1:11" x14ac:dyDescent="0.3">
      <c r="A95" s="506" t="s">
        <v>1030</v>
      </c>
      <c r="B95" s="513" t="s">
        <v>1031</v>
      </c>
      <c r="C95" s="508" t="s">
        <v>1032</v>
      </c>
      <c r="D95" s="509" t="s">
        <v>816</v>
      </c>
      <c r="E95" s="525" t="s">
        <v>924</v>
      </c>
      <c r="F95" s="511" t="s">
        <v>551</v>
      </c>
      <c r="G95" s="511" t="s">
        <v>819</v>
      </c>
      <c r="H95" s="512"/>
      <c r="I95" s="526" t="s">
        <v>825</v>
      </c>
      <c r="J95" s="510"/>
      <c r="K95" s="509"/>
    </row>
    <row r="96" spans="1:11" x14ac:dyDescent="0.3">
      <c r="A96" s="506" t="s">
        <v>1033</v>
      </c>
      <c r="B96" s="513" t="s">
        <v>1034</v>
      </c>
      <c r="C96" s="508" t="s">
        <v>1035</v>
      </c>
      <c r="D96" s="509" t="s">
        <v>816</v>
      </c>
      <c r="E96" s="525" t="s">
        <v>924</v>
      </c>
      <c r="F96" s="511" t="s">
        <v>551</v>
      </c>
      <c r="G96" s="511" t="s">
        <v>1036</v>
      </c>
      <c r="H96" s="512"/>
      <c r="I96" s="526" t="s">
        <v>802</v>
      </c>
      <c r="J96" s="510"/>
      <c r="K96" s="509"/>
    </row>
    <row r="97" spans="1:11" x14ac:dyDescent="0.3">
      <c r="A97" s="506" t="s">
        <v>1037</v>
      </c>
      <c r="B97" s="513" t="s">
        <v>1038</v>
      </c>
      <c r="C97" s="508" t="s">
        <v>1039</v>
      </c>
      <c r="D97" s="509" t="s">
        <v>816</v>
      </c>
      <c r="E97" s="525" t="s">
        <v>924</v>
      </c>
      <c r="F97" s="511" t="s">
        <v>551</v>
      </c>
      <c r="G97" s="511" t="s">
        <v>1036</v>
      </c>
      <c r="H97" s="512"/>
      <c r="I97" s="526" t="s">
        <v>802</v>
      </c>
      <c r="J97" s="510"/>
      <c r="K97" s="509"/>
    </row>
    <row r="98" spans="1:11" x14ac:dyDescent="0.3">
      <c r="A98" s="506" t="s">
        <v>1040</v>
      </c>
      <c r="B98" s="513" t="s">
        <v>1041</v>
      </c>
      <c r="C98" s="508" t="s">
        <v>1042</v>
      </c>
      <c r="D98" s="509" t="s">
        <v>816</v>
      </c>
      <c r="E98" s="525" t="s">
        <v>924</v>
      </c>
      <c r="F98" s="511" t="s">
        <v>551</v>
      </c>
      <c r="G98" s="511" t="s">
        <v>819</v>
      </c>
      <c r="H98" s="512"/>
      <c r="I98" s="526" t="s">
        <v>825</v>
      </c>
      <c r="J98" s="510"/>
      <c r="K98" s="509"/>
    </row>
    <row r="99" spans="1:11" x14ac:dyDescent="0.3">
      <c r="A99" s="506" t="s">
        <v>1043</v>
      </c>
      <c r="B99" s="513" t="s">
        <v>1044</v>
      </c>
      <c r="C99" s="508" t="s">
        <v>1045</v>
      </c>
      <c r="D99" s="509" t="s">
        <v>816</v>
      </c>
      <c r="E99" s="525" t="s">
        <v>924</v>
      </c>
      <c r="F99" s="511" t="s">
        <v>551</v>
      </c>
      <c r="G99" s="511" t="s">
        <v>819</v>
      </c>
      <c r="H99" s="512"/>
      <c r="I99" s="526" t="s">
        <v>825</v>
      </c>
      <c r="J99" s="510"/>
      <c r="K99" s="509"/>
    </row>
    <row r="100" spans="1:11" x14ac:dyDescent="0.3">
      <c r="A100" s="506" t="s">
        <v>1046</v>
      </c>
      <c r="B100" s="513" t="s">
        <v>1047</v>
      </c>
      <c r="C100" s="508" t="s">
        <v>1048</v>
      </c>
      <c r="D100" s="509" t="s">
        <v>816</v>
      </c>
      <c r="E100" s="525" t="s">
        <v>924</v>
      </c>
      <c r="F100" s="511" t="s">
        <v>551</v>
      </c>
      <c r="G100" s="511" t="s">
        <v>819</v>
      </c>
      <c r="H100" s="512" t="s">
        <v>1049</v>
      </c>
      <c r="I100" s="510" t="s">
        <v>939</v>
      </c>
      <c r="J100" s="510"/>
      <c r="K100" s="509"/>
    </row>
    <row r="101" spans="1:11" x14ac:dyDescent="0.3">
      <c r="A101" s="506" t="s">
        <v>1050</v>
      </c>
      <c r="B101" s="513" t="s">
        <v>1047</v>
      </c>
      <c r="C101" s="508" t="s">
        <v>1048</v>
      </c>
      <c r="D101" s="509" t="s">
        <v>816</v>
      </c>
      <c r="E101" s="525" t="s">
        <v>924</v>
      </c>
      <c r="F101" s="511" t="s">
        <v>551</v>
      </c>
      <c r="G101" s="511" t="s">
        <v>819</v>
      </c>
      <c r="H101" s="512"/>
      <c r="I101" s="510" t="s">
        <v>825</v>
      </c>
      <c r="J101" s="510"/>
      <c r="K101" s="509"/>
    </row>
    <row r="102" spans="1:11" x14ac:dyDescent="0.3">
      <c r="A102" s="506" t="s">
        <v>1051</v>
      </c>
      <c r="B102" s="513" t="s">
        <v>1052</v>
      </c>
      <c r="C102" s="508" t="s">
        <v>1053</v>
      </c>
      <c r="D102" s="509" t="s">
        <v>816</v>
      </c>
      <c r="E102" s="525" t="s">
        <v>924</v>
      </c>
      <c r="F102" s="511" t="s">
        <v>551</v>
      </c>
      <c r="G102" s="511" t="s">
        <v>819</v>
      </c>
      <c r="H102" s="512"/>
      <c r="I102" s="526" t="s">
        <v>825</v>
      </c>
      <c r="J102" s="510"/>
      <c r="K102" s="509"/>
    </row>
    <row r="103" spans="1:11" x14ac:dyDescent="0.3">
      <c r="A103" s="506" t="s">
        <v>1054</v>
      </c>
      <c r="B103" s="507" t="s">
        <v>878</v>
      </c>
      <c r="C103" s="508" t="s">
        <v>879</v>
      </c>
      <c r="D103" s="509" t="s">
        <v>816</v>
      </c>
      <c r="E103" s="525" t="s">
        <v>924</v>
      </c>
      <c r="F103" s="511" t="s">
        <v>551</v>
      </c>
      <c r="G103" s="511" t="s">
        <v>819</v>
      </c>
      <c r="H103" s="512" t="s">
        <v>1049</v>
      </c>
      <c r="I103" s="510" t="s">
        <v>939</v>
      </c>
      <c r="J103" s="510"/>
      <c r="K103" s="509"/>
    </row>
    <row r="104" spans="1:11" x14ac:dyDescent="0.3">
      <c r="A104" s="506" t="s">
        <v>1055</v>
      </c>
      <c r="B104" s="513" t="s">
        <v>1047</v>
      </c>
      <c r="C104" s="508" t="s">
        <v>1048</v>
      </c>
      <c r="D104" s="509" t="s">
        <v>816</v>
      </c>
      <c r="E104" s="525" t="s">
        <v>924</v>
      </c>
      <c r="F104" s="511" t="s">
        <v>551</v>
      </c>
      <c r="G104" s="511" t="s">
        <v>819</v>
      </c>
      <c r="H104" s="512" t="s">
        <v>1049</v>
      </c>
      <c r="I104" s="510" t="s">
        <v>939</v>
      </c>
      <c r="J104" s="510"/>
      <c r="K104" s="509"/>
    </row>
    <row r="105" spans="1:11" x14ac:dyDescent="0.3">
      <c r="A105" s="506" t="s">
        <v>1056</v>
      </c>
      <c r="B105" s="513" t="s">
        <v>1052</v>
      </c>
      <c r="C105" s="508" t="s">
        <v>1053</v>
      </c>
      <c r="D105" s="509" t="s">
        <v>816</v>
      </c>
      <c r="E105" s="525" t="s">
        <v>924</v>
      </c>
      <c r="F105" s="511" t="s">
        <v>551</v>
      </c>
      <c r="G105" s="511" t="s">
        <v>819</v>
      </c>
      <c r="H105" s="512"/>
      <c r="I105" s="526" t="s">
        <v>825</v>
      </c>
      <c r="J105" s="510"/>
      <c r="K105" s="509"/>
    </row>
    <row r="106" spans="1:11" x14ac:dyDescent="0.3">
      <c r="A106" s="506" t="s">
        <v>1057</v>
      </c>
      <c r="B106" s="513" t="s">
        <v>878</v>
      </c>
      <c r="C106" s="508" t="s">
        <v>879</v>
      </c>
      <c r="D106" s="509" t="s">
        <v>816</v>
      </c>
      <c r="E106" s="525" t="s">
        <v>924</v>
      </c>
      <c r="F106" s="511" t="s">
        <v>551</v>
      </c>
      <c r="G106" s="511" t="s">
        <v>819</v>
      </c>
      <c r="H106" s="512" t="s">
        <v>1049</v>
      </c>
      <c r="I106" s="510" t="s">
        <v>939</v>
      </c>
      <c r="J106" s="510"/>
      <c r="K106" s="509"/>
    </row>
    <row r="107" spans="1:11" x14ac:dyDescent="0.3">
      <c r="A107" s="506" t="s">
        <v>1058</v>
      </c>
      <c r="B107" s="513" t="s">
        <v>1059</v>
      </c>
      <c r="C107" s="508" t="s">
        <v>1060</v>
      </c>
      <c r="D107" s="509" t="s">
        <v>816</v>
      </c>
      <c r="E107" s="525" t="s">
        <v>924</v>
      </c>
      <c r="F107" s="511" t="s">
        <v>551</v>
      </c>
      <c r="G107" s="511" t="s">
        <v>819</v>
      </c>
      <c r="H107" s="512" t="s">
        <v>1061</v>
      </c>
      <c r="I107" s="510" t="s">
        <v>939</v>
      </c>
      <c r="J107" s="510"/>
      <c r="K107" s="509"/>
    </row>
    <row r="108" spans="1:11" x14ac:dyDescent="0.3">
      <c r="A108" s="506" t="s">
        <v>1062</v>
      </c>
      <c r="B108" s="513" t="s">
        <v>1063</v>
      </c>
      <c r="C108" s="508" t="s">
        <v>1064</v>
      </c>
      <c r="D108" s="509" t="s">
        <v>816</v>
      </c>
      <c r="E108" s="525" t="s">
        <v>924</v>
      </c>
      <c r="F108" s="511" t="s">
        <v>551</v>
      </c>
      <c r="G108" s="511" t="s">
        <v>819</v>
      </c>
      <c r="H108" s="512" t="s">
        <v>1065</v>
      </c>
      <c r="I108" s="510" t="s">
        <v>939</v>
      </c>
      <c r="J108" s="510"/>
      <c r="K108" s="509"/>
    </row>
    <row r="109" spans="1:11" x14ac:dyDescent="0.3">
      <c r="A109" s="506" t="s">
        <v>1066</v>
      </c>
      <c r="B109" s="513" t="s">
        <v>1063</v>
      </c>
      <c r="C109" s="508" t="s">
        <v>1064</v>
      </c>
      <c r="D109" s="509" t="s">
        <v>816</v>
      </c>
      <c r="E109" s="525" t="s">
        <v>924</v>
      </c>
      <c r="F109" s="511" t="s">
        <v>551</v>
      </c>
      <c r="G109" s="511" t="s">
        <v>819</v>
      </c>
      <c r="H109" s="512" t="s">
        <v>1065</v>
      </c>
      <c r="I109" s="510" t="s">
        <v>939</v>
      </c>
      <c r="J109" s="510"/>
      <c r="K109" s="509"/>
    </row>
    <row r="110" spans="1:11" x14ac:dyDescent="0.3">
      <c r="A110" s="506" t="s">
        <v>1067</v>
      </c>
      <c r="B110" s="513" t="s">
        <v>1063</v>
      </c>
      <c r="C110" s="508" t="s">
        <v>1064</v>
      </c>
      <c r="D110" s="509" t="s">
        <v>816</v>
      </c>
      <c r="E110" s="525" t="s">
        <v>924</v>
      </c>
      <c r="F110" s="511" t="s">
        <v>551</v>
      </c>
      <c r="G110" s="511" t="s">
        <v>819</v>
      </c>
      <c r="H110" s="512" t="s">
        <v>1065</v>
      </c>
      <c r="I110" s="510" t="s">
        <v>939</v>
      </c>
      <c r="J110" s="510"/>
      <c r="K110" s="509"/>
    </row>
    <row r="111" spans="1:11" x14ac:dyDescent="0.3">
      <c r="A111" s="506" t="s">
        <v>1068</v>
      </c>
      <c r="B111" s="507" t="s">
        <v>1063</v>
      </c>
      <c r="C111" s="508" t="s">
        <v>1064</v>
      </c>
      <c r="D111" s="509" t="s">
        <v>816</v>
      </c>
      <c r="E111" s="525" t="s">
        <v>924</v>
      </c>
      <c r="F111" s="511" t="s">
        <v>551</v>
      </c>
      <c r="G111" s="511" t="s">
        <v>819</v>
      </c>
      <c r="H111" s="512" t="s">
        <v>1065</v>
      </c>
      <c r="I111" s="510" t="s">
        <v>939</v>
      </c>
      <c r="J111" s="510"/>
      <c r="K111" s="509"/>
    </row>
    <row r="112" spans="1:11" x14ac:dyDescent="0.3">
      <c r="A112" s="506" t="s">
        <v>1069</v>
      </c>
      <c r="B112" s="507" t="s">
        <v>878</v>
      </c>
      <c r="C112" s="508" t="s">
        <v>879</v>
      </c>
      <c r="D112" s="509" t="s">
        <v>816</v>
      </c>
      <c r="E112" s="525" t="s">
        <v>924</v>
      </c>
      <c r="F112" s="511" t="s">
        <v>551</v>
      </c>
      <c r="G112" s="511" t="s">
        <v>819</v>
      </c>
      <c r="H112" s="512" t="s">
        <v>1070</v>
      </c>
      <c r="I112" s="510" t="s">
        <v>939</v>
      </c>
      <c r="J112" s="510"/>
      <c r="K112" s="509"/>
    </row>
    <row r="113" spans="1:11" x14ac:dyDescent="0.3">
      <c r="A113" s="506" t="s">
        <v>1071</v>
      </c>
      <c r="B113" s="507" t="s">
        <v>1059</v>
      </c>
      <c r="C113" s="508" t="s">
        <v>1060</v>
      </c>
      <c r="D113" s="509" t="s">
        <v>816</v>
      </c>
      <c r="E113" s="525" t="s">
        <v>924</v>
      </c>
      <c r="F113" s="511" t="s">
        <v>551</v>
      </c>
      <c r="G113" s="511" t="s">
        <v>819</v>
      </c>
      <c r="H113" s="512" t="s">
        <v>1072</v>
      </c>
      <c r="I113" s="510" t="s">
        <v>939</v>
      </c>
      <c r="J113" s="510"/>
      <c r="K113" s="509"/>
    </row>
    <row r="114" spans="1:11" x14ac:dyDescent="0.3">
      <c r="A114" s="506" t="s">
        <v>1073</v>
      </c>
      <c r="B114" s="507" t="s">
        <v>1059</v>
      </c>
      <c r="C114" s="508" t="s">
        <v>1060</v>
      </c>
      <c r="D114" s="509" t="s">
        <v>816</v>
      </c>
      <c r="E114" s="525" t="s">
        <v>924</v>
      </c>
      <c r="F114" s="511" t="s">
        <v>551</v>
      </c>
      <c r="G114" s="511" t="s">
        <v>819</v>
      </c>
      <c r="H114" s="512" t="s">
        <v>1074</v>
      </c>
      <c r="I114" s="510" t="s">
        <v>939</v>
      </c>
      <c r="J114" s="510"/>
      <c r="K114" s="509"/>
    </row>
    <row r="115" spans="1:11" x14ac:dyDescent="0.3">
      <c r="A115" s="506" t="s">
        <v>1075</v>
      </c>
      <c r="B115" s="507" t="s">
        <v>878</v>
      </c>
      <c r="C115" s="508" t="s">
        <v>879</v>
      </c>
      <c r="D115" s="509" t="s">
        <v>816</v>
      </c>
      <c r="E115" s="525" t="s">
        <v>924</v>
      </c>
      <c r="F115" s="511" t="s">
        <v>551</v>
      </c>
      <c r="G115" s="511" t="s">
        <v>819</v>
      </c>
      <c r="H115" s="512"/>
      <c r="I115" s="526" t="s">
        <v>825</v>
      </c>
      <c r="J115" s="510"/>
      <c r="K115" s="509"/>
    </row>
    <row r="116" spans="1:11" x14ac:dyDescent="0.3">
      <c r="A116" s="506" t="s">
        <v>1076</v>
      </c>
      <c r="B116" s="507" t="s">
        <v>1077</v>
      </c>
      <c r="C116" s="508" t="s">
        <v>1078</v>
      </c>
      <c r="D116" s="509" t="s">
        <v>816</v>
      </c>
      <c r="E116" s="525" t="s">
        <v>924</v>
      </c>
      <c r="F116" s="511" t="s">
        <v>551</v>
      </c>
      <c r="G116" s="511" t="s">
        <v>819</v>
      </c>
      <c r="H116" s="512" t="s">
        <v>938</v>
      </c>
      <c r="I116" s="510" t="s">
        <v>939</v>
      </c>
      <c r="J116" s="510"/>
      <c r="K116" s="509"/>
    </row>
    <row r="117" spans="1:11" x14ac:dyDescent="0.3">
      <c r="A117" s="506" t="s">
        <v>1079</v>
      </c>
      <c r="B117" s="507" t="s">
        <v>1080</v>
      </c>
      <c r="C117" s="508" t="s">
        <v>1081</v>
      </c>
      <c r="D117" s="509" t="s">
        <v>816</v>
      </c>
      <c r="E117" s="525" t="s">
        <v>924</v>
      </c>
      <c r="F117" s="511" t="s">
        <v>551</v>
      </c>
      <c r="G117" s="511" t="s">
        <v>819</v>
      </c>
      <c r="H117" s="512"/>
      <c r="I117" s="526" t="s">
        <v>825</v>
      </c>
      <c r="J117" s="510"/>
      <c r="K117" s="509"/>
    </row>
    <row r="118" spans="1:11" x14ac:dyDescent="0.3">
      <c r="A118" s="506" t="s">
        <v>1082</v>
      </c>
      <c r="B118" s="507" t="s">
        <v>1047</v>
      </c>
      <c r="C118" s="508" t="s">
        <v>1048</v>
      </c>
      <c r="D118" s="509" t="s">
        <v>816</v>
      </c>
      <c r="E118" s="525" t="s">
        <v>924</v>
      </c>
      <c r="F118" s="511" t="s">
        <v>551</v>
      </c>
      <c r="G118" s="511" t="s">
        <v>819</v>
      </c>
      <c r="H118" s="512"/>
      <c r="I118" s="526" t="s">
        <v>825</v>
      </c>
      <c r="J118" s="510" t="s">
        <v>826</v>
      </c>
      <c r="K118" s="509"/>
    </row>
    <row r="119" spans="1:11" x14ac:dyDescent="0.3">
      <c r="A119" s="506" t="s">
        <v>1083</v>
      </c>
      <c r="B119" s="507" t="s">
        <v>1080</v>
      </c>
      <c r="C119" s="508" t="s">
        <v>1081</v>
      </c>
      <c r="D119" s="509" t="s">
        <v>816</v>
      </c>
      <c r="E119" s="525" t="s">
        <v>924</v>
      </c>
      <c r="F119" s="511" t="s">
        <v>551</v>
      </c>
      <c r="G119" s="511" t="s">
        <v>819</v>
      </c>
      <c r="H119" s="512"/>
      <c r="I119" s="526" t="s">
        <v>825</v>
      </c>
      <c r="J119" s="510"/>
      <c r="K119" s="509"/>
    </row>
    <row r="120" spans="1:11" x14ac:dyDescent="0.3">
      <c r="A120" s="506" t="s">
        <v>1084</v>
      </c>
      <c r="B120" s="507" t="s">
        <v>878</v>
      </c>
      <c r="C120" s="508" t="s">
        <v>879</v>
      </c>
      <c r="D120" s="509" t="s">
        <v>816</v>
      </c>
      <c r="E120" s="525" t="s">
        <v>924</v>
      </c>
      <c r="F120" s="511" t="s">
        <v>551</v>
      </c>
      <c r="G120" s="511" t="s">
        <v>819</v>
      </c>
      <c r="H120" s="512" t="s">
        <v>938</v>
      </c>
      <c r="I120" s="510" t="s">
        <v>939</v>
      </c>
      <c r="J120" s="510"/>
      <c r="K120" s="509"/>
    </row>
    <row r="121" spans="1:11" x14ac:dyDescent="0.3">
      <c r="A121" s="506" t="s">
        <v>1085</v>
      </c>
      <c r="B121" s="507" t="s">
        <v>1086</v>
      </c>
      <c r="C121" s="508" t="s">
        <v>1087</v>
      </c>
      <c r="D121" s="509" t="s">
        <v>816</v>
      </c>
      <c r="E121" s="525" t="s">
        <v>924</v>
      </c>
      <c r="F121" s="511" t="s">
        <v>551</v>
      </c>
      <c r="G121" s="511" t="s">
        <v>819</v>
      </c>
      <c r="H121" s="512" t="s">
        <v>938</v>
      </c>
      <c r="I121" s="510" t="s">
        <v>939</v>
      </c>
      <c r="J121" s="510"/>
      <c r="K121" s="509"/>
    </row>
    <row r="122" spans="1:11" x14ac:dyDescent="0.3">
      <c r="A122" s="506" t="s">
        <v>1088</v>
      </c>
      <c r="B122" s="507" t="s">
        <v>1089</v>
      </c>
      <c r="C122" s="508" t="s">
        <v>1090</v>
      </c>
      <c r="D122" s="509" t="s">
        <v>816</v>
      </c>
      <c r="E122" s="525" t="s">
        <v>924</v>
      </c>
      <c r="F122" s="511" t="s">
        <v>551</v>
      </c>
      <c r="G122" s="511" t="s">
        <v>819</v>
      </c>
      <c r="H122" s="512" t="s">
        <v>1065</v>
      </c>
      <c r="I122" s="510" t="s">
        <v>939</v>
      </c>
      <c r="J122" s="510" t="s">
        <v>826</v>
      </c>
      <c r="K122" s="509"/>
    </row>
    <row r="123" spans="1:11" x14ac:dyDescent="0.3">
      <c r="A123" s="506" t="s">
        <v>1091</v>
      </c>
      <c r="B123" s="507" t="s">
        <v>1052</v>
      </c>
      <c r="C123" s="508" t="s">
        <v>1053</v>
      </c>
      <c r="D123" s="509" t="s">
        <v>816</v>
      </c>
      <c r="E123" s="525" t="s">
        <v>924</v>
      </c>
      <c r="F123" s="511" t="s">
        <v>551</v>
      </c>
      <c r="G123" s="511" t="s">
        <v>819</v>
      </c>
      <c r="H123" s="512" t="s">
        <v>938</v>
      </c>
      <c r="I123" s="510" t="s">
        <v>939</v>
      </c>
      <c r="J123" s="510"/>
      <c r="K123" s="509"/>
    </row>
    <row r="124" spans="1:11" x14ac:dyDescent="0.3">
      <c r="A124" s="506" t="s">
        <v>1092</v>
      </c>
      <c r="B124" s="507" t="s">
        <v>1052</v>
      </c>
      <c r="C124" s="508" t="s">
        <v>1053</v>
      </c>
      <c r="D124" s="509" t="s">
        <v>816</v>
      </c>
      <c r="E124" s="525" t="s">
        <v>924</v>
      </c>
      <c r="F124" s="511" t="s">
        <v>551</v>
      </c>
      <c r="G124" s="511" t="s">
        <v>819</v>
      </c>
      <c r="H124" s="512" t="s">
        <v>938</v>
      </c>
      <c r="I124" s="510" t="s">
        <v>939</v>
      </c>
      <c r="J124" s="510"/>
      <c r="K124" s="509"/>
    </row>
    <row r="125" spans="1:11" x14ac:dyDescent="0.3">
      <c r="A125" s="506" t="s">
        <v>1093</v>
      </c>
      <c r="B125" s="507" t="s">
        <v>1052</v>
      </c>
      <c r="C125" s="508" t="s">
        <v>1053</v>
      </c>
      <c r="D125" s="509" t="s">
        <v>816</v>
      </c>
      <c r="E125" s="525" t="s">
        <v>924</v>
      </c>
      <c r="F125" s="511" t="s">
        <v>551</v>
      </c>
      <c r="G125" s="511" t="s">
        <v>819</v>
      </c>
      <c r="H125" s="512" t="s">
        <v>938</v>
      </c>
      <c r="I125" s="510" t="s">
        <v>939</v>
      </c>
      <c r="J125" s="510"/>
      <c r="K125" s="509"/>
    </row>
    <row r="126" spans="1:11" x14ac:dyDescent="0.3">
      <c r="A126" s="506" t="s">
        <v>1094</v>
      </c>
      <c r="B126" s="507" t="s">
        <v>1047</v>
      </c>
      <c r="C126" s="508" t="s">
        <v>1048</v>
      </c>
      <c r="D126" s="509" t="s">
        <v>816</v>
      </c>
      <c r="E126" s="525" t="s">
        <v>924</v>
      </c>
      <c r="F126" s="511" t="s">
        <v>551</v>
      </c>
      <c r="G126" s="511" t="s">
        <v>819</v>
      </c>
      <c r="H126" s="512" t="s">
        <v>938</v>
      </c>
      <c r="I126" s="510" t="s">
        <v>939</v>
      </c>
      <c r="J126" s="510"/>
      <c r="K126" s="509"/>
    </row>
    <row r="127" spans="1:11" x14ac:dyDescent="0.3">
      <c r="A127" s="506" t="s">
        <v>1095</v>
      </c>
      <c r="B127" s="507" t="s">
        <v>1096</v>
      </c>
      <c r="C127" s="508" t="s">
        <v>1097</v>
      </c>
      <c r="D127" s="509" t="s">
        <v>816</v>
      </c>
      <c r="E127" s="525" t="s">
        <v>924</v>
      </c>
      <c r="F127" s="511" t="s">
        <v>551</v>
      </c>
      <c r="G127" s="511" t="s">
        <v>819</v>
      </c>
      <c r="H127" s="512" t="s">
        <v>954</v>
      </c>
      <c r="I127" s="510" t="s">
        <v>939</v>
      </c>
      <c r="J127" s="510"/>
      <c r="K127" s="509"/>
    </row>
    <row r="128" spans="1:11" x14ac:dyDescent="0.3">
      <c r="A128" s="506" t="s">
        <v>1098</v>
      </c>
      <c r="B128" s="507" t="s">
        <v>1099</v>
      </c>
      <c r="C128" s="508" t="s">
        <v>1100</v>
      </c>
      <c r="D128" s="509" t="s">
        <v>816</v>
      </c>
      <c r="E128" s="525" t="s">
        <v>924</v>
      </c>
      <c r="F128" s="511" t="s">
        <v>551</v>
      </c>
      <c r="G128" s="511" t="s">
        <v>819</v>
      </c>
      <c r="H128" s="512"/>
      <c r="I128" s="526" t="s">
        <v>825</v>
      </c>
      <c r="J128" s="510"/>
      <c r="K128" s="509"/>
    </row>
    <row r="129" spans="1:11" x14ac:dyDescent="0.3">
      <c r="A129" s="506" t="s">
        <v>1101</v>
      </c>
      <c r="B129" s="507" t="s">
        <v>1102</v>
      </c>
      <c r="C129" s="508" t="s">
        <v>1103</v>
      </c>
      <c r="D129" s="509" t="s">
        <v>816</v>
      </c>
      <c r="E129" s="525" t="s">
        <v>924</v>
      </c>
      <c r="F129" s="511" t="s">
        <v>551</v>
      </c>
      <c r="G129" s="511" t="s">
        <v>819</v>
      </c>
      <c r="H129" s="512" t="s">
        <v>954</v>
      </c>
      <c r="I129" s="510" t="s">
        <v>939</v>
      </c>
      <c r="J129" s="510"/>
      <c r="K129" s="509"/>
    </row>
    <row r="130" spans="1:11" x14ac:dyDescent="0.3">
      <c r="A130" s="506" t="s">
        <v>1104</v>
      </c>
      <c r="B130" s="507" t="s">
        <v>1086</v>
      </c>
      <c r="C130" s="508" t="s">
        <v>1087</v>
      </c>
      <c r="D130" s="509" t="s">
        <v>816</v>
      </c>
      <c r="E130" s="525" t="s">
        <v>924</v>
      </c>
      <c r="F130" s="511" t="s">
        <v>551</v>
      </c>
      <c r="G130" s="511" t="s">
        <v>819</v>
      </c>
      <c r="H130" s="512" t="s">
        <v>954</v>
      </c>
      <c r="I130" s="510" t="s">
        <v>939</v>
      </c>
      <c r="J130" s="510"/>
      <c r="K130" s="509"/>
    </row>
    <row r="131" spans="1:11" x14ac:dyDescent="0.3">
      <c r="A131" s="506" t="s">
        <v>1105</v>
      </c>
      <c r="B131" s="507" t="s">
        <v>1089</v>
      </c>
      <c r="C131" s="508" t="s">
        <v>1090</v>
      </c>
      <c r="D131" s="509" t="s">
        <v>816</v>
      </c>
      <c r="E131" s="525" t="s">
        <v>924</v>
      </c>
      <c r="F131" s="511" t="s">
        <v>551</v>
      </c>
      <c r="G131" s="511" t="s">
        <v>819</v>
      </c>
      <c r="H131" s="512" t="s">
        <v>1065</v>
      </c>
      <c r="I131" s="510" t="s">
        <v>939</v>
      </c>
      <c r="J131" s="510"/>
      <c r="K131" s="509"/>
    </row>
    <row r="132" spans="1:11" x14ac:dyDescent="0.3">
      <c r="A132" s="506" t="s">
        <v>1106</v>
      </c>
      <c r="B132" s="507" t="s">
        <v>1089</v>
      </c>
      <c r="C132" s="508" t="s">
        <v>1090</v>
      </c>
      <c r="D132" s="509" t="s">
        <v>816</v>
      </c>
      <c r="E132" s="525" t="s">
        <v>924</v>
      </c>
      <c r="F132" s="511" t="s">
        <v>551</v>
      </c>
      <c r="G132" s="511" t="s">
        <v>819</v>
      </c>
      <c r="H132" s="512" t="s">
        <v>1065</v>
      </c>
      <c r="I132" s="510" t="s">
        <v>939</v>
      </c>
      <c r="J132" s="510"/>
      <c r="K132" s="509"/>
    </row>
    <row r="133" spans="1:11" x14ac:dyDescent="0.3">
      <c r="A133" s="506" t="s">
        <v>1107</v>
      </c>
      <c r="B133" s="507" t="s">
        <v>1108</v>
      </c>
      <c r="C133" s="508" t="s">
        <v>1109</v>
      </c>
      <c r="D133" s="509" t="s">
        <v>816</v>
      </c>
      <c r="E133" s="525" t="s">
        <v>924</v>
      </c>
      <c r="F133" s="511" t="s">
        <v>551</v>
      </c>
      <c r="G133" s="511" t="s">
        <v>819</v>
      </c>
      <c r="H133" s="512" t="s">
        <v>954</v>
      </c>
      <c r="I133" s="510" t="s">
        <v>939</v>
      </c>
      <c r="J133" s="510"/>
      <c r="K133" s="509"/>
    </row>
    <row r="134" spans="1:11" x14ac:dyDescent="0.3">
      <c r="A134" s="506" t="s">
        <v>1110</v>
      </c>
      <c r="B134" s="507" t="s">
        <v>1052</v>
      </c>
      <c r="C134" s="508" t="s">
        <v>1053</v>
      </c>
      <c r="D134" s="509" t="s">
        <v>816</v>
      </c>
      <c r="E134" s="525" t="s">
        <v>924</v>
      </c>
      <c r="F134" s="511" t="s">
        <v>551</v>
      </c>
      <c r="G134" s="511" t="s">
        <v>819</v>
      </c>
      <c r="H134" s="512" t="s">
        <v>954</v>
      </c>
      <c r="I134" s="510" t="s">
        <v>939</v>
      </c>
      <c r="J134" s="510"/>
      <c r="K134" s="509"/>
    </row>
    <row r="135" spans="1:11" x14ac:dyDescent="0.3">
      <c r="A135" s="506" t="s">
        <v>1111</v>
      </c>
      <c r="B135" s="507" t="s">
        <v>1052</v>
      </c>
      <c r="C135" s="508" t="s">
        <v>1053</v>
      </c>
      <c r="D135" s="509" t="s">
        <v>816</v>
      </c>
      <c r="E135" s="525" t="s">
        <v>924</v>
      </c>
      <c r="F135" s="511" t="s">
        <v>551</v>
      </c>
      <c r="G135" s="511" t="s">
        <v>819</v>
      </c>
      <c r="H135" s="512"/>
      <c r="I135" s="526" t="s">
        <v>825</v>
      </c>
      <c r="J135" s="510"/>
      <c r="K135" s="509"/>
    </row>
    <row r="136" spans="1:11" x14ac:dyDescent="0.3">
      <c r="A136" s="506" t="s">
        <v>1112</v>
      </c>
      <c r="B136" s="507" t="s">
        <v>1063</v>
      </c>
      <c r="C136" s="508" t="s">
        <v>1064</v>
      </c>
      <c r="D136" s="509" t="s">
        <v>816</v>
      </c>
      <c r="E136" s="525" t="s">
        <v>924</v>
      </c>
      <c r="F136" s="511" t="s">
        <v>551</v>
      </c>
      <c r="G136" s="511" t="s">
        <v>819</v>
      </c>
      <c r="H136" s="512" t="s">
        <v>1065</v>
      </c>
      <c r="I136" s="510" t="s">
        <v>939</v>
      </c>
      <c r="J136" s="510"/>
      <c r="K136" s="509"/>
    </row>
    <row r="137" spans="1:11" x14ac:dyDescent="0.3">
      <c r="A137" s="506" t="s">
        <v>1113</v>
      </c>
      <c r="B137" s="507" t="s">
        <v>1114</v>
      </c>
      <c r="C137" s="508" t="s">
        <v>1115</v>
      </c>
      <c r="D137" s="509" t="s">
        <v>816</v>
      </c>
      <c r="E137" s="525" t="s">
        <v>924</v>
      </c>
      <c r="F137" s="511" t="s">
        <v>551</v>
      </c>
      <c r="G137" s="511" t="s">
        <v>819</v>
      </c>
      <c r="H137" s="512" t="s">
        <v>938</v>
      </c>
      <c r="I137" s="510" t="s">
        <v>939</v>
      </c>
      <c r="J137" s="510"/>
      <c r="K137" s="509"/>
    </row>
    <row r="138" spans="1:11" x14ac:dyDescent="0.3">
      <c r="A138" s="506" t="s">
        <v>1116</v>
      </c>
      <c r="B138" s="507" t="s">
        <v>1117</v>
      </c>
      <c r="C138" s="508" t="s">
        <v>1118</v>
      </c>
      <c r="D138" s="509" t="s">
        <v>816</v>
      </c>
      <c r="E138" s="525" t="s">
        <v>924</v>
      </c>
      <c r="F138" s="511" t="s">
        <v>551</v>
      </c>
      <c r="G138" s="511" t="s">
        <v>819</v>
      </c>
      <c r="H138" s="512" t="s">
        <v>1065</v>
      </c>
      <c r="I138" s="510" t="s">
        <v>939</v>
      </c>
      <c r="J138" s="510"/>
      <c r="K138" s="509"/>
    </row>
    <row r="139" spans="1:11" x14ac:dyDescent="0.3">
      <c r="A139" s="506" t="s">
        <v>1119</v>
      </c>
      <c r="B139" s="507" t="s">
        <v>1047</v>
      </c>
      <c r="C139" s="508" t="s">
        <v>1048</v>
      </c>
      <c r="D139" s="509" t="s">
        <v>816</v>
      </c>
      <c r="E139" s="525" t="s">
        <v>924</v>
      </c>
      <c r="F139" s="511" t="s">
        <v>551</v>
      </c>
      <c r="G139" s="511" t="s">
        <v>819</v>
      </c>
      <c r="H139" s="512"/>
      <c r="I139" s="526" t="s">
        <v>825</v>
      </c>
      <c r="J139" s="510"/>
      <c r="K139" s="509"/>
    </row>
    <row r="140" spans="1:11" x14ac:dyDescent="0.3">
      <c r="A140" s="506" t="s">
        <v>1120</v>
      </c>
      <c r="B140" s="507" t="s">
        <v>1121</v>
      </c>
      <c r="C140" s="508" t="s">
        <v>1122</v>
      </c>
      <c r="D140" s="509" t="s">
        <v>816</v>
      </c>
      <c r="E140" s="525" t="s">
        <v>924</v>
      </c>
      <c r="F140" s="511" t="s">
        <v>551</v>
      </c>
      <c r="G140" s="511" t="s">
        <v>819</v>
      </c>
      <c r="H140" s="512" t="s">
        <v>1061</v>
      </c>
      <c r="I140" s="510" t="s">
        <v>939</v>
      </c>
      <c r="J140" s="510"/>
      <c r="K140" s="509"/>
    </row>
    <row r="141" spans="1:11" x14ac:dyDescent="0.3">
      <c r="A141" s="506" t="s">
        <v>1123</v>
      </c>
      <c r="B141" s="507" t="s">
        <v>1047</v>
      </c>
      <c r="C141" s="508" t="s">
        <v>1048</v>
      </c>
      <c r="D141" s="509" t="s">
        <v>816</v>
      </c>
      <c r="E141" s="525" t="s">
        <v>924</v>
      </c>
      <c r="F141" s="511" t="s">
        <v>551</v>
      </c>
      <c r="G141" s="511" t="s">
        <v>819</v>
      </c>
      <c r="H141" s="512"/>
      <c r="I141" s="510" t="s">
        <v>825</v>
      </c>
      <c r="J141" s="510"/>
      <c r="K141" s="509"/>
    </row>
    <row r="142" spans="1:11" x14ac:dyDescent="0.3">
      <c r="A142" s="506" t="s">
        <v>1124</v>
      </c>
      <c r="B142" s="507" t="s">
        <v>1089</v>
      </c>
      <c r="C142" s="508" t="s">
        <v>1090</v>
      </c>
      <c r="D142" s="509" t="s">
        <v>816</v>
      </c>
      <c r="E142" s="525" t="s">
        <v>924</v>
      </c>
      <c r="F142" s="511" t="s">
        <v>551</v>
      </c>
      <c r="G142" s="511" t="s">
        <v>819</v>
      </c>
      <c r="H142" s="512" t="s">
        <v>1065</v>
      </c>
      <c r="I142" s="510" t="s">
        <v>939</v>
      </c>
      <c r="J142" s="510"/>
      <c r="K142" s="509"/>
    </row>
    <row r="143" spans="1:11" x14ac:dyDescent="0.3">
      <c r="A143" s="506" t="s">
        <v>1125</v>
      </c>
      <c r="B143" s="507" t="s">
        <v>1077</v>
      </c>
      <c r="C143" s="508" t="s">
        <v>1078</v>
      </c>
      <c r="D143" s="509" t="s">
        <v>816</v>
      </c>
      <c r="E143" s="525" t="s">
        <v>924</v>
      </c>
      <c r="F143" s="511" t="s">
        <v>551</v>
      </c>
      <c r="G143" s="511" t="s">
        <v>819</v>
      </c>
      <c r="H143" s="512" t="s">
        <v>954</v>
      </c>
      <c r="I143" s="510" t="s">
        <v>939</v>
      </c>
      <c r="J143" s="510"/>
      <c r="K143" s="509"/>
    </row>
    <row r="144" spans="1:11" x14ac:dyDescent="0.3">
      <c r="A144" s="506" t="s">
        <v>1126</v>
      </c>
      <c r="B144" s="507" t="s">
        <v>1047</v>
      </c>
      <c r="C144" s="508" t="s">
        <v>1048</v>
      </c>
      <c r="D144" s="509" t="s">
        <v>816</v>
      </c>
      <c r="E144" s="525" t="s">
        <v>924</v>
      </c>
      <c r="F144" s="511" t="s">
        <v>551</v>
      </c>
      <c r="G144" s="511" t="s">
        <v>819</v>
      </c>
      <c r="H144" s="512"/>
      <c r="I144" s="510" t="s">
        <v>825</v>
      </c>
      <c r="J144" s="510"/>
      <c r="K144" s="509"/>
    </row>
    <row r="145" spans="1:11" x14ac:dyDescent="0.3">
      <c r="A145" s="506" t="s">
        <v>1127</v>
      </c>
      <c r="B145" s="507" t="s">
        <v>1047</v>
      </c>
      <c r="C145" s="508" t="s">
        <v>1048</v>
      </c>
      <c r="D145" s="509" t="s">
        <v>816</v>
      </c>
      <c r="E145" s="525" t="s">
        <v>924</v>
      </c>
      <c r="F145" s="511" t="s">
        <v>551</v>
      </c>
      <c r="G145" s="511" t="s">
        <v>819</v>
      </c>
      <c r="H145" s="512" t="s">
        <v>1049</v>
      </c>
      <c r="I145" s="510" t="s">
        <v>939</v>
      </c>
      <c r="J145" s="510"/>
      <c r="K145" s="509"/>
    </row>
    <row r="146" spans="1:11" x14ac:dyDescent="0.3">
      <c r="A146" s="506" t="s">
        <v>1128</v>
      </c>
      <c r="B146" s="507" t="s">
        <v>878</v>
      </c>
      <c r="C146" s="508" t="s">
        <v>879</v>
      </c>
      <c r="D146" s="509" t="s">
        <v>816</v>
      </c>
      <c r="E146" s="525" t="s">
        <v>924</v>
      </c>
      <c r="F146" s="511" t="s">
        <v>551</v>
      </c>
      <c r="G146" s="511" t="s">
        <v>819</v>
      </c>
      <c r="H146" s="512" t="s">
        <v>1049</v>
      </c>
      <c r="I146" s="510" t="s">
        <v>939</v>
      </c>
      <c r="J146" s="510"/>
      <c r="K146" s="509"/>
    </row>
    <row r="147" spans="1:11" x14ac:dyDescent="0.3">
      <c r="A147" s="506" t="s">
        <v>1129</v>
      </c>
      <c r="B147" s="507" t="s">
        <v>1063</v>
      </c>
      <c r="C147" s="508" t="s">
        <v>1064</v>
      </c>
      <c r="D147" s="509" t="s">
        <v>816</v>
      </c>
      <c r="E147" s="525" t="s">
        <v>924</v>
      </c>
      <c r="F147" s="511" t="s">
        <v>551</v>
      </c>
      <c r="G147" s="511" t="s">
        <v>819</v>
      </c>
      <c r="H147" s="512" t="s">
        <v>1130</v>
      </c>
      <c r="I147" s="510" t="s">
        <v>939</v>
      </c>
      <c r="J147" s="510"/>
      <c r="K147" s="509"/>
    </row>
    <row r="148" spans="1:11" x14ac:dyDescent="0.3">
      <c r="A148" s="506" t="s">
        <v>1131</v>
      </c>
      <c r="B148" s="507" t="s">
        <v>1052</v>
      </c>
      <c r="C148" s="508" t="s">
        <v>1053</v>
      </c>
      <c r="D148" s="509" t="s">
        <v>816</v>
      </c>
      <c r="E148" s="525" t="s">
        <v>924</v>
      </c>
      <c r="F148" s="511" t="s">
        <v>551</v>
      </c>
      <c r="G148" s="511" t="s">
        <v>819</v>
      </c>
      <c r="H148" s="512"/>
      <c r="I148" s="510" t="s">
        <v>825</v>
      </c>
      <c r="J148" s="510"/>
      <c r="K148" s="509"/>
    </row>
    <row r="149" spans="1:11" x14ac:dyDescent="0.3">
      <c r="A149" s="506" t="s">
        <v>1132</v>
      </c>
      <c r="B149" s="507" t="s">
        <v>1133</v>
      </c>
      <c r="C149" s="508" t="s">
        <v>1134</v>
      </c>
      <c r="D149" s="509" t="s">
        <v>816</v>
      </c>
      <c r="E149" s="525" t="s">
        <v>924</v>
      </c>
      <c r="F149" s="511" t="s">
        <v>551</v>
      </c>
      <c r="G149" s="511" t="s">
        <v>819</v>
      </c>
      <c r="H149" s="512" t="s">
        <v>954</v>
      </c>
      <c r="I149" s="510" t="s">
        <v>939</v>
      </c>
      <c r="J149" s="510"/>
      <c r="K149" s="509"/>
    </row>
    <row r="150" spans="1:11" x14ac:dyDescent="0.3">
      <c r="A150" s="506" t="s">
        <v>1135</v>
      </c>
      <c r="B150" s="507" t="s">
        <v>1077</v>
      </c>
      <c r="C150" s="508" t="s">
        <v>1078</v>
      </c>
      <c r="D150" s="509" t="s">
        <v>816</v>
      </c>
      <c r="E150" s="525" t="s">
        <v>924</v>
      </c>
      <c r="F150" s="511" t="s">
        <v>551</v>
      </c>
      <c r="G150" s="511" t="s">
        <v>819</v>
      </c>
      <c r="H150" s="512"/>
      <c r="I150" s="510" t="s">
        <v>825</v>
      </c>
      <c r="J150" s="510"/>
      <c r="K150" s="509"/>
    </row>
    <row r="151" spans="1:11" x14ac:dyDescent="0.3">
      <c r="A151" s="506" t="s">
        <v>1136</v>
      </c>
      <c r="B151" s="507" t="s">
        <v>878</v>
      </c>
      <c r="C151" s="508" t="s">
        <v>879</v>
      </c>
      <c r="D151" s="509" t="s">
        <v>816</v>
      </c>
      <c r="E151" s="525" t="s">
        <v>924</v>
      </c>
      <c r="F151" s="511" t="s">
        <v>551</v>
      </c>
      <c r="G151" s="511" t="s">
        <v>819</v>
      </c>
      <c r="H151" s="512" t="s">
        <v>938</v>
      </c>
      <c r="I151" s="510" t="s">
        <v>939</v>
      </c>
      <c r="J151" s="510"/>
      <c r="K151" s="509"/>
    </row>
    <row r="152" spans="1:11" x14ac:dyDescent="0.3">
      <c r="A152" s="506" t="s">
        <v>1137</v>
      </c>
      <c r="B152" s="507" t="s">
        <v>1138</v>
      </c>
      <c r="C152" s="508" t="s">
        <v>1139</v>
      </c>
      <c r="D152" s="509" t="s">
        <v>816</v>
      </c>
      <c r="E152" s="525" t="s">
        <v>924</v>
      </c>
      <c r="F152" s="511" t="s">
        <v>551</v>
      </c>
      <c r="G152" s="511" t="s">
        <v>819</v>
      </c>
      <c r="H152" s="512" t="s">
        <v>954</v>
      </c>
      <c r="I152" s="510" t="s">
        <v>939</v>
      </c>
      <c r="J152" s="510"/>
      <c r="K152" s="509"/>
    </row>
    <row r="153" spans="1:11" x14ac:dyDescent="0.3">
      <c r="A153" s="506" t="s">
        <v>1140</v>
      </c>
      <c r="B153" s="507" t="s">
        <v>878</v>
      </c>
      <c r="C153" s="508" t="s">
        <v>879</v>
      </c>
      <c r="D153" s="509" t="s">
        <v>816</v>
      </c>
      <c r="E153" s="525" t="s">
        <v>924</v>
      </c>
      <c r="F153" s="511" t="s">
        <v>551</v>
      </c>
      <c r="G153" s="511" t="s">
        <v>819</v>
      </c>
      <c r="H153" s="512" t="s">
        <v>954</v>
      </c>
      <c r="I153" s="510" t="s">
        <v>939</v>
      </c>
      <c r="J153" s="510"/>
      <c r="K153" s="509"/>
    </row>
    <row r="154" spans="1:11" x14ac:dyDescent="0.3">
      <c r="A154" s="506" t="s">
        <v>1141</v>
      </c>
      <c r="B154" s="513" t="s">
        <v>1142</v>
      </c>
      <c r="C154" s="514" t="s">
        <v>1143</v>
      </c>
      <c r="D154" s="509" t="s">
        <v>816</v>
      </c>
      <c r="E154" s="525" t="s">
        <v>924</v>
      </c>
      <c r="F154" s="511" t="s">
        <v>551</v>
      </c>
      <c r="G154" s="511" t="s">
        <v>819</v>
      </c>
      <c r="H154" s="512" t="s">
        <v>1049</v>
      </c>
      <c r="I154" s="510" t="s">
        <v>939</v>
      </c>
      <c r="J154" s="510"/>
      <c r="K154" s="509"/>
    </row>
    <row r="155" spans="1:11" x14ac:dyDescent="0.3">
      <c r="A155" s="506" t="s">
        <v>1144</v>
      </c>
      <c r="B155" s="507" t="s">
        <v>1089</v>
      </c>
      <c r="C155" s="508" t="s">
        <v>1090</v>
      </c>
      <c r="D155" s="509" t="s">
        <v>816</v>
      </c>
      <c r="E155" s="525" t="s">
        <v>924</v>
      </c>
      <c r="F155" s="511" t="s">
        <v>551</v>
      </c>
      <c r="G155" s="511" t="s">
        <v>819</v>
      </c>
      <c r="H155" s="512" t="s">
        <v>1065</v>
      </c>
      <c r="I155" s="510" t="s">
        <v>939</v>
      </c>
      <c r="J155" s="510"/>
      <c r="K155" s="509"/>
    </row>
    <row r="156" spans="1:11" x14ac:dyDescent="0.3">
      <c r="A156" s="506" t="s">
        <v>1145</v>
      </c>
      <c r="B156" s="507" t="s">
        <v>1047</v>
      </c>
      <c r="C156" s="508" t="s">
        <v>1048</v>
      </c>
      <c r="D156" s="509" t="s">
        <v>816</v>
      </c>
      <c r="E156" s="525" t="s">
        <v>924</v>
      </c>
      <c r="F156" s="511" t="s">
        <v>551</v>
      </c>
      <c r="G156" s="511" t="s">
        <v>819</v>
      </c>
      <c r="H156" s="512"/>
      <c r="I156" s="510" t="s">
        <v>825</v>
      </c>
      <c r="J156" s="510"/>
      <c r="K156" s="509"/>
    </row>
    <row r="157" spans="1:11" x14ac:dyDescent="0.3">
      <c r="A157" s="506" t="s">
        <v>1146</v>
      </c>
      <c r="B157" s="513" t="s">
        <v>1059</v>
      </c>
      <c r="C157" s="508" t="s">
        <v>1060</v>
      </c>
      <c r="D157" s="509" t="s">
        <v>816</v>
      </c>
      <c r="E157" s="525" t="s">
        <v>924</v>
      </c>
      <c r="F157" s="511" t="s">
        <v>1147</v>
      </c>
      <c r="G157" s="511" t="s">
        <v>819</v>
      </c>
      <c r="H157" s="512"/>
      <c r="I157" s="510" t="s">
        <v>825</v>
      </c>
      <c r="J157" s="510"/>
      <c r="K157" s="509"/>
    </row>
    <row r="158" spans="1:11" x14ac:dyDescent="0.3">
      <c r="A158" s="506" t="s">
        <v>1148</v>
      </c>
      <c r="B158" s="513" t="s">
        <v>1142</v>
      </c>
      <c r="C158" s="508" t="s">
        <v>1143</v>
      </c>
      <c r="D158" s="509" t="s">
        <v>816</v>
      </c>
      <c r="E158" s="525" t="s">
        <v>924</v>
      </c>
      <c r="F158" s="511" t="s">
        <v>551</v>
      </c>
      <c r="G158" s="511" t="s">
        <v>819</v>
      </c>
      <c r="H158" s="512" t="s">
        <v>1049</v>
      </c>
      <c r="I158" s="510" t="s">
        <v>939</v>
      </c>
      <c r="J158" s="510"/>
      <c r="K158" s="509"/>
    </row>
    <row r="159" spans="1:11" x14ac:dyDescent="0.3">
      <c r="A159" s="506" t="s">
        <v>1149</v>
      </c>
      <c r="B159" s="513" t="s">
        <v>1047</v>
      </c>
      <c r="C159" s="514" t="s">
        <v>1048</v>
      </c>
      <c r="D159" s="509" t="s">
        <v>816</v>
      </c>
      <c r="E159" s="525" t="s">
        <v>924</v>
      </c>
      <c r="F159" s="511" t="s">
        <v>551</v>
      </c>
      <c r="G159" s="511" t="s">
        <v>819</v>
      </c>
      <c r="H159" s="512"/>
      <c r="I159" s="526" t="s">
        <v>825</v>
      </c>
      <c r="J159" s="510"/>
      <c r="K159" s="509" t="s">
        <v>1150</v>
      </c>
    </row>
    <row r="160" spans="1:11" x14ac:dyDescent="0.3">
      <c r="A160" s="506" t="s">
        <v>1151</v>
      </c>
      <c r="B160" s="513" t="s">
        <v>878</v>
      </c>
      <c r="C160" s="508" t="s">
        <v>879</v>
      </c>
      <c r="D160" s="509" t="s">
        <v>816</v>
      </c>
      <c r="E160" s="525" t="s">
        <v>924</v>
      </c>
      <c r="F160" s="511" t="s">
        <v>551</v>
      </c>
      <c r="G160" s="511" t="s">
        <v>819</v>
      </c>
      <c r="H160" s="512"/>
      <c r="I160" s="526" t="s">
        <v>825</v>
      </c>
      <c r="J160" s="510" t="s">
        <v>826</v>
      </c>
      <c r="K160" s="509"/>
    </row>
    <row r="161" spans="1:11" x14ac:dyDescent="0.3">
      <c r="A161" s="506" t="s">
        <v>1152</v>
      </c>
      <c r="B161" s="513" t="s">
        <v>1052</v>
      </c>
      <c r="C161" s="508" t="s">
        <v>1053</v>
      </c>
      <c r="D161" s="509" t="s">
        <v>816</v>
      </c>
      <c r="E161" s="525" t="s">
        <v>924</v>
      </c>
      <c r="F161" s="511" t="s">
        <v>551</v>
      </c>
      <c r="G161" s="511" t="s">
        <v>819</v>
      </c>
      <c r="H161" s="512" t="s">
        <v>954</v>
      </c>
      <c r="I161" s="510" t="s">
        <v>939</v>
      </c>
      <c r="J161" s="510"/>
      <c r="K161" s="509"/>
    </row>
    <row r="162" spans="1:11" x14ac:dyDescent="0.3">
      <c r="A162" s="506" t="s">
        <v>1153</v>
      </c>
      <c r="B162" s="513" t="s">
        <v>1047</v>
      </c>
      <c r="C162" s="508" t="s">
        <v>1048</v>
      </c>
      <c r="D162" s="509" t="s">
        <v>816</v>
      </c>
      <c r="E162" s="525" t="s">
        <v>924</v>
      </c>
      <c r="F162" s="511" t="s">
        <v>551</v>
      </c>
      <c r="G162" s="511" t="s">
        <v>819</v>
      </c>
      <c r="H162" s="512" t="s">
        <v>954</v>
      </c>
      <c r="I162" s="510" t="s">
        <v>939</v>
      </c>
      <c r="J162" s="510"/>
      <c r="K162" s="509"/>
    </row>
    <row r="163" spans="1:11" x14ac:dyDescent="0.3">
      <c r="A163" s="506" t="s">
        <v>1154</v>
      </c>
      <c r="B163" s="513" t="s">
        <v>1059</v>
      </c>
      <c r="C163" s="508" t="s">
        <v>1060</v>
      </c>
      <c r="D163" s="509" t="s">
        <v>816</v>
      </c>
      <c r="E163" s="525" t="s">
        <v>924</v>
      </c>
      <c r="F163" s="511" t="s">
        <v>1147</v>
      </c>
      <c r="G163" s="511" t="s">
        <v>819</v>
      </c>
      <c r="H163" s="512"/>
      <c r="I163" s="526" t="s">
        <v>825</v>
      </c>
      <c r="J163" s="510"/>
      <c r="K163" s="509" t="s">
        <v>1155</v>
      </c>
    </row>
    <row r="164" spans="1:11" x14ac:dyDescent="0.3">
      <c r="A164" s="506" t="s">
        <v>1156</v>
      </c>
      <c r="B164" s="513" t="s">
        <v>1089</v>
      </c>
      <c r="C164" s="508" t="s">
        <v>1090</v>
      </c>
      <c r="D164" s="509" t="s">
        <v>816</v>
      </c>
      <c r="E164" s="525" t="s">
        <v>924</v>
      </c>
      <c r="F164" s="511" t="s">
        <v>551</v>
      </c>
      <c r="G164" s="511" t="s">
        <v>819</v>
      </c>
      <c r="H164" s="512" t="s">
        <v>1065</v>
      </c>
      <c r="I164" s="510" t="s">
        <v>939</v>
      </c>
      <c r="J164" s="510"/>
      <c r="K164" s="509"/>
    </row>
    <row r="165" spans="1:11" x14ac:dyDescent="0.3">
      <c r="A165" s="506" t="s">
        <v>1157</v>
      </c>
      <c r="B165" s="513" t="s">
        <v>1089</v>
      </c>
      <c r="C165" s="508" t="s">
        <v>1090</v>
      </c>
      <c r="D165" s="509" t="s">
        <v>816</v>
      </c>
      <c r="E165" s="525" t="s">
        <v>924</v>
      </c>
      <c r="F165" s="511" t="s">
        <v>551</v>
      </c>
      <c r="G165" s="511" t="s">
        <v>819</v>
      </c>
      <c r="H165" s="512" t="s">
        <v>1065</v>
      </c>
      <c r="I165" s="510" t="s">
        <v>939</v>
      </c>
      <c r="J165" s="510"/>
      <c r="K165" s="509"/>
    </row>
    <row r="166" spans="1:11" x14ac:dyDescent="0.3">
      <c r="A166" s="506" t="s">
        <v>1158</v>
      </c>
      <c r="B166" s="513" t="s">
        <v>1077</v>
      </c>
      <c r="C166" s="508" t="s">
        <v>1078</v>
      </c>
      <c r="D166" s="509" t="s">
        <v>816</v>
      </c>
      <c r="E166" s="525" t="s">
        <v>924</v>
      </c>
      <c r="F166" s="511" t="s">
        <v>551</v>
      </c>
      <c r="G166" s="511" t="s">
        <v>819</v>
      </c>
      <c r="H166" s="512" t="s">
        <v>1065</v>
      </c>
      <c r="I166" s="510" t="s">
        <v>939</v>
      </c>
      <c r="J166" s="510"/>
      <c r="K166" s="509"/>
    </row>
    <row r="167" spans="1:11" x14ac:dyDescent="0.3">
      <c r="A167" s="506" t="s">
        <v>1159</v>
      </c>
      <c r="B167" s="513" t="s">
        <v>1059</v>
      </c>
      <c r="C167" s="508" t="s">
        <v>1060</v>
      </c>
      <c r="D167" s="509" t="s">
        <v>816</v>
      </c>
      <c r="E167" s="525" t="s">
        <v>924</v>
      </c>
      <c r="F167" s="511" t="s">
        <v>1147</v>
      </c>
      <c r="G167" s="511" t="s">
        <v>819</v>
      </c>
      <c r="H167" s="512"/>
      <c r="I167" s="526" t="s">
        <v>825</v>
      </c>
      <c r="J167" s="510"/>
      <c r="K167" s="509" t="s">
        <v>1160</v>
      </c>
    </row>
    <row r="168" spans="1:11" x14ac:dyDescent="0.3">
      <c r="A168" s="506" t="s">
        <v>1161</v>
      </c>
      <c r="B168" s="513" t="s">
        <v>1089</v>
      </c>
      <c r="C168" s="508" t="s">
        <v>1090</v>
      </c>
      <c r="D168" s="509" t="s">
        <v>816</v>
      </c>
      <c r="E168" s="525" t="s">
        <v>924</v>
      </c>
      <c r="F168" s="511" t="s">
        <v>551</v>
      </c>
      <c r="G168" s="511" t="s">
        <v>819</v>
      </c>
      <c r="H168" s="512" t="s">
        <v>1065</v>
      </c>
      <c r="I168" s="510" t="s">
        <v>939</v>
      </c>
      <c r="J168" s="510"/>
      <c r="K168" s="509"/>
    </row>
    <row r="169" spans="1:11" x14ac:dyDescent="0.3">
      <c r="A169" s="506" t="s">
        <v>1162</v>
      </c>
      <c r="B169" s="513" t="s">
        <v>1163</v>
      </c>
      <c r="C169" s="508" t="s">
        <v>1164</v>
      </c>
      <c r="D169" s="509" t="s">
        <v>816</v>
      </c>
      <c r="E169" s="525" t="s">
        <v>924</v>
      </c>
      <c r="F169" s="511" t="s">
        <v>551</v>
      </c>
      <c r="G169" s="511" t="s">
        <v>819</v>
      </c>
      <c r="H169" s="512"/>
      <c r="I169" s="526" t="s">
        <v>825</v>
      </c>
      <c r="J169" s="510"/>
      <c r="K169" s="509"/>
    </row>
    <row r="170" spans="1:11" x14ac:dyDescent="0.3">
      <c r="A170" s="506" t="s">
        <v>1165</v>
      </c>
      <c r="B170" s="513" t="s">
        <v>1041</v>
      </c>
      <c r="C170" s="508" t="s">
        <v>1042</v>
      </c>
      <c r="D170" s="509" t="s">
        <v>816</v>
      </c>
      <c r="E170" s="525" t="s">
        <v>924</v>
      </c>
      <c r="F170" s="511" t="s">
        <v>551</v>
      </c>
      <c r="G170" s="511" t="s">
        <v>819</v>
      </c>
      <c r="H170" s="512"/>
      <c r="I170" s="526" t="s">
        <v>825</v>
      </c>
      <c r="J170" s="510"/>
      <c r="K170" s="509"/>
    </row>
    <row r="171" spans="1:11" x14ac:dyDescent="0.3">
      <c r="A171" s="506" t="s">
        <v>1166</v>
      </c>
      <c r="B171" s="513" t="s">
        <v>1167</v>
      </c>
      <c r="C171" s="508" t="s">
        <v>1168</v>
      </c>
      <c r="D171" s="509" t="s">
        <v>816</v>
      </c>
      <c r="E171" s="525" t="s">
        <v>924</v>
      </c>
      <c r="F171" s="511" t="s">
        <v>551</v>
      </c>
      <c r="G171" s="511" t="s">
        <v>819</v>
      </c>
      <c r="H171" s="512" t="s">
        <v>1169</v>
      </c>
      <c r="I171" s="510" t="s">
        <v>939</v>
      </c>
      <c r="J171" s="510"/>
      <c r="K171" s="509"/>
    </row>
    <row r="172" spans="1:11" x14ac:dyDescent="0.3">
      <c r="A172" s="506" t="s">
        <v>1170</v>
      </c>
      <c r="B172" s="513" t="s">
        <v>1163</v>
      </c>
      <c r="C172" s="508" t="s">
        <v>1164</v>
      </c>
      <c r="D172" s="509" t="s">
        <v>816</v>
      </c>
      <c r="E172" s="525" t="s">
        <v>924</v>
      </c>
      <c r="F172" s="511" t="s">
        <v>551</v>
      </c>
      <c r="G172" s="511" t="s">
        <v>819</v>
      </c>
      <c r="H172" s="512"/>
      <c r="I172" s="526" t="s">
        <v>825</v>
      </c>
      <c r="J172" s="510" t="s">
        <v>826</v>
      </c>
      <c r="K172" s="509"/>
    </row>
    <row r="173" spans="1:11" x14ac:dyDescent="0.3">
      <c r="A173" s="506" t="s">
        <v>1171</v>
      </c>
      <c r="B173" s="513" t="s">
        <v>1167</v>
      </c>
      <c r="C173" s="508" t="s">
        <v>1168</v>
      </c>
      <c r="D173" s="509" t="s">
        <v>816</v>
      </c>
      <c r="E173" s="525" t="s">
        <v>924</v>
      </c>
      <c r="F173" s="511" t="s">
        <v>551</v>
      </c>
      <c r="G173" s="511" t="s">
        <v>819</v>
      </c>
      <c r="H173" s="512" t="s">
        <v>1172</v>
      </c>
      <c r="I173" s="510" t="s">
        <v>939</v>
      </c>
      <c r="J173" s="510"/>
      <c r="K173" s="509"/>
    </row>
    <row r="174" spans="1:11" x14ac:dyDescent="0.3">
      <c r="A174" s="506" t="s">
        <v>1173</v>
      </c>
      <c r="B174" s="513" t="s">
        <v>1063</v>
      </c>
      <c r="C174" s="508" t="s">
        <v>1064</v>
      </c>
      <c r="D174" s="509" t="s">
        <v>816</v>
      </c>
      <c r="E174" s="525" t="s">
        <v>924</v>
      </c>
      <c r="F174" s="511" t="s">
        <v>551</v>
      </c>
      <c r="G174" s="511" t="s">
        <v>819</v>
      </c>
      <c r="H174" s="512"/>
      <c r="I174" s="526" t="s">
        <v>825</v>
      </c>
      <c r="J174" s="510"/>
      <c r="K174" s="509"/>
    </row>
    <row r="175" spans="1:11" x14ac:dyDescent="0.3">
      <c r="A175" s="506" t="s">
        <v>1174</v>
      </c>
      <c r="B175" s="513" t="s">
        <v>1047</v>
      </c>
      <c r="C175" s="508" t="s">
        <v>1048</v>
      </c>
      <c r="D175" s="509" t="s">
        <v>816</v>
      </c>
      <c r="E175" s="525" t="s">
        <v>924</v>
      </c>
      <c r="F175" s="511" t="s">
        <v>551</v>
      </c>
      <c r="G175" s="511" t="s">
        <v>819</v>
      </c>
      <c r="H175" s="512"/>
      <c r="I175" s="526" t="s">
        <v>825</v>
      </c>
      <c r="J175" s="510"/>
      <c r="K175" s="509"/>
    </row>
    <row r="176" spans="1:11" x14ac:dyDescent="0.3">
      <c r="A176" s="506" t="s">
        <v>1175</v>
      </c>
      <c r="B176" s="513" t="s">
        <v>1063</v>
      </c>
      <c r="C176" s="508" t="s">
        <v>1064</v>
      </c>
      <c r="D176" s="509" t="s">
        <v>816</v>
      </c>
      <c r="E176" s="525" t="s">
        <v>924</v>
      </c>
      <c r="F176" s="511" t="s">
        <v>551</v>
      </c>
      <c r="G176" s="511" t="s">
        <v>819</v>
      </c>
      <c r="H176" s="512" t="s">
        <v>1065</v>
      </c>
      <c r="I176" s="510" t="s">
        <v>939</v>
      </c>
      <c r="J176" s="510"/>
      <c r="K176" s="509"/>
    </row>
    <row r="177" spans="1:11" x14ac:dyDescent="0.3">
      <c r="A177" s="506" t="s">
        <v>1176</v>
      </c>
      <c r="B177" s="513" t="s">
        <v>1114</v>
      </c>
      <c r="C177" s="508" t="s">
        <v>1115</v>
      </c>
      <c r="D177" s="509" t="s">
        <v>816</v>
      </c>
      <c r="E177" s="525" t="s">
        <v>924</v>
      </c>
      <c r="F177" s="511" t="s">
        <v>551</v>
      </c>
      <c r="G177" s="511" t="s">
        <v>819</v>
      </c>
      <c r="H177" s="512"/>
      <c r="I177" s="526" t="s">
        <v>825</v>
      </c>
      <c r="J177" s="510"/>
      <c r="K177" s="509"/>
    </row>
    <row r="178" spans="1:11" x14ac:dyDescent="0.3">
      <c r="A178" s="506" t="s">
        <v>1177</v>
      </c>
      <c r="B178" s="513" t="s">
        <v>1163</v>
      </c>
      <c r="C178" s="508" t="s">
        <v>1164</v>
      </c>
      <c r="D178" s="509" t="s">
        <v>816</v>
      </c>
      <c r="E178" s="525" t="s">
        <v>924</v>
      </c>
      <c r="F178" s="511" t="s">
        <v>551</v>
      </c>
      <c r="G178" s="511" t="s">
        <v>819</v>
      </c>
      <c r="H178" s="512"/>
      <c r="I178" s="526" t="s">
        <v>825</v>
      </c>
      <c r="J178" s="510"/>
      <c r="K178" s="509"/>
    </row>
    <row r="179" spans="1:11" x14ac:dyDescent="0.3">
      <c r="A179" s="506" t="s">
        <v>1178</v>
      </c>
      <c r="B179" s="507" t="s">
        <v>1047</v>
      </c>
      <c r="C179" s="508" t="s">
        <v>1048</v>
      </c>
      <c r="D179" s="509" t="s">
        <v>816</v>
      </c>
      <c r="E179" s="525" t="s">
        <v>924</v>
      </c>
      <c r="F179" s="511" t="s">
        <v>551</v>
      </c>
      <c r="G179" s="511" t="s">
        <v>819</v>
      </c>
      <c r="H179" s="512"/>
      <c r="I179" s="526" t="s">
        <v>825</v>
      </c>
      <c r="J179" s="510"/>
      <c r="K179" s="509"/>
    </row>
    <row r="180" spans="1:11" x14ac:dyDescent="0.3">
      <c r="A180" s="506" t="s">
        <v>1179</v>
      </c>
      <c r="B180" s="507" t="s">
        <v>1167</v>
      </c>
      <c r="C180" s="508" t="s">
        <v>1168</v>
      </c>
      <c r="D180" s="509" t="s">
        <v>816</v>
      </c>
      <c r="E180" s="525" t="s">
        <v>924</v>
      </c>
      <c r="F180" s="511" t="s">
        <v>551</v>
      </c>
      <c r="G180" s="511" t="s">
        <v>819</v>
      </c>
      <c r="H180" s="512" t="s">
        <v>1180</v>
      </c>
      <c r="I180" s="510" t="s">
        <v>939</v>
      </c>
      <c r="J180" s="510"/>
      <c r="K180" s="509"/>
    </row>
    <row r="181" spans="1:11" x14ac:dyDescent="0.3">
      <c r="A181" s="506" t="s">
        <v>1181</v>
      </c>
      <c r="B181" s="507" t="s">
        <v>1117</v>
      </c>
      <c r="C181" s="508" t="s">
        <v>1118</v>
      </c>
      <c r="D181" s="509" t="s">
        <v>816</v>
      </c>
      <c r="E181" s="525" t="s">
        <v>924</v>
      </c>
      <c r="F181" s="511" t="s">
        <v>551</v>
      </c>
      <c r="G181" s="511" t="s">
        <v>819</v>
      </c>
      <c r="H181" s="512" t="s">
        <v>1065</v>
      </c>
      <c r="I181" s="510" t="s">
        <v>939</v>
      </c>
      <c r="J181" s="510"/>
      <c r="K181" s="509"/>
    </row>
    <row r="182" spans="1:11" x14ac:dyDescent="0.3">
      <c r="A182" s="506" t="s">
        <v>1182</v>
      </c>
      <c r="B182" s="507" t="s">
        <v>1047</v>
      </c>
      <c r="C182" s="508" t="s">
        <v>1048</v>
      </c>
      <c r="D182" s="509" t="s">
        <v>816</v>
      </c>
      <c r="E182" s="525" t="s">
        <v>924</v>
      </c>
      <c r="F182" s="511" t="s">
        <v>551</v>
      </c>
      <c r="G182" s="511" t="s">
        <v>819</v>
      </c>
      <c r="H182" s="512" t="s">
        <v>1065</v>
      </c>
      <c r="I182" s="510" t="s">
        <v>939</v>
      </c>
      <c r="J182" s="510"/>
      <c r="K182" s="509"/>
    </row>
    <row r="183" spans="1:11" x14ac:dyDescent="0.3">
      <c r="A183" s="506" t="s">
        <v>1183</v>
      </c>
      <c r="B183" s="507" t="s">
        <v>1089</v>
      </c>
      <c r="C183" s="508" t="s">
        <v>1090</v>
      </c>
      <c r="D183" s="509" t="s">
        <v>816</v>
      </c>
      <c r="E183" s="525" t="s">
        <v>924</v>
      </c>
      <c r="F183" s="511" t="s">
        <v>551</v>
      </c>
      <c r="G183" s="511" t="s">
        <v>819</v>
      </c>
      <c r="H183" s="512" t="s">
        <v>1065</v>
      </c>
      <c r="I183" s="510" t="s">
        <v>939</v>
      </c>
      <c r="J183" s="510"/>
      <c r="K183" s="509"/>
    </row>
    <row r="184" spans="1:11" x14ac:dyDescent="0.3">
      <c r="A184" s="506" t="s">
        <v>1184</v>
      </c>
      <c r="B184" s="507" t="s">
        <v>878</v>
      </c>
      <c r="C184" s="508" t="s">
        <v>879</v>
      </c>
      <c r="D184" s="509" t="s">
        <v>816</v>
      </c>
      <c r="E184" s="525" t="s">
        <v>924</v>
      </c>
      <c r="F184" s="511" t="s">
        <v>551</v>
      </c>
      <c r="G184" s="511" t="s">
        <v>819</v>
      </c>
      <c r="H184" s="512" t="s">
        <v>1049</v>
      </c>
      <c r="I184" s="510" t="s">
        <v>939</v>
      </c>
      <c r="J184" s="510"/>
      <c r="K184" s="509"/>
    </row>
    <row r="185" spans="1:11" x14ac:dyDescent="0.3">
      <c r="A185" s="506" t="s">
        <v>1185</v>
      </c>
      <c r="B185" s="507" t="s">
        <v>1047</v>
      </c>
      <c r="C185" s="508" t="s">
        <v>1048</v>
      </c>
      <c r="D185" s="509" t="s">
        <v>816</v>
      </c>
      <c r="E185" s="525" t="s">
        <v>924</v>
      </c>
      <c r="F185" s="511" t="s">
        <v>551</v>
      </c>
      <c r="G185" s="511" t="s">
        <v>819</v>
      </c>
      <c r="H185" s="512" t="s">
        <v>1049</v>
      </c>
      <c r="I185" s="510" t="s">
        <v>939</v>
      </c>
      <c r="J185" s="510"/>
      <c r="K185" s="509"/>
    </row>
    <row r="186" spans="1:11" x14ac:dyDescent="0.3">
      <c r="A186" s="506" t="s">
        <v>1186</v>
      </c>
      <c r="B186" s="507" t="s">
        <v>1089</v>
      </c>
      <c r="C186" s="508" t="s">
        <v>1090</v>
      </c>
      <c r="D186" s="509" t="s">
        <v>816</v>
      </c>
      <c r="E186" s="525" t="s">
        <v>924</v>
      </c>
      <c r="F186" s="511" t="s">
        <v>551</v>
      </c>
      <c r="G186" s="511" t="s">
        <v>819</v>
      </c>
      <c r="H186" s="512" t="s">
        <v>1065</v>
      </c>
      <c r="I186" s="510" t="s">
        <v>939</v>
      </c>
      <c r="J186" s="510"/>
      <c r="K186" s="509"/>
    </row>
    <row r="187" spans="1:11" x14ac:dyDescent="0.3">
      <c r="A187" s="506" t="s">
        <v>1187</v>
      </c>
      <c r="B187" s="507" t="s">
        <v>1089</v>
      </c>
      <c r="C187" s="508" t="s">
        <v>1090</v>
      </c>
      <c r="D187" s="509" t="s">
        <v>816</v>
      </c>
      <c r="E187" s="525" t="s">
        <v>924</v>
      </c>
      <c r="F187" s="511" t="s">
        <v>551</v>
      </c>
      <c r="G187" s="511" t="s">
        <v>819</v>
      </c>
      <c r="H187" s="512" t="s">
        <v>1065</v>
      </c>
      <c r="I187" s="510" t="s">
        <v>939</v>
      </c>
      <c r="J187" s="510"/>
      <c r="K187" s="509"/>
    </row>
    <row r="188" spans="1:11" x14ac:dyDescent="0.3">
      <c r="A188" s="506" t="s">
        <v>1188</v>
      </c>
      <c r="B188" s="507" t="s">
        <v>1142</v>
      </c>
      <c r="C188" s="508" t="s">
        <v>1143</v>
      </c>
      <c r="D188" s="509" t="s">
        <v>816</v>
      </c>
      <c r="E188" s="525" t="s">
        <v>924</v>
      </c>
      <c r="F188" s="511" t="s">
        <v>551</v>
      </c>
      <c r="G188" s="511" t="s">
        <v>819</v>
      </c>
      <c r="H188" s="512" t="s">
        <v>1049</v>
      </c>
      <c r="I188" s="510" t="s">
        <v>939</v>
      </c>
      <c r="J188" s="510"/>
      <c r="K188" s="509"/>
    </row>
    <row r="189" spans="1:11" x14ac:dyDescent="0.3">
      <c r="A189" s="506" t="s">
        <v>1189</v>
      </c>
      <c r="B189" s="507" t="s">
        <v>1089</v>
      </c>
      <c r="C189" s="508" t="s">
        <v>1090</v>
      </c>
      <c r="D189" s="509" t="s">
        <v>816</v>
      </c>
      <c r="E189" s="525" t="s">
        <v>924</v>
      </c>
      <c r="F189" s="511" t="s">
        <v>551</v>
      </c>
      <c r="G189" s="511" t="s">
        <v>819</v>
      </c>
      <c r="H189" s="512" t="s">
        <v>1065</v>
      </c>
      <c r="I189" s="510" t="s">
        <v>939</v>
      </c>
      <c r="J189" s="510"/>
      <c r="K189" s="509"/>
    </row>
    <row r="190" spans="1:11" x14ac:dyDescent="0.3">
      <c r="A190" s="506" t="s">
        <v>1190</v>
      </c>
      <c r="B190" s="507" t="s">
        <v>1191</v>
      </c>
      <c r="C190" s="508" t="s">
        <v>1192</v>
      </c>
      <c r="D190" s="509" t="s">
        <v>816</v>
      </c>
      <c r="E190" s="525" t="s">
        <v>924</v>
      </c>
      <c r="F190" s="511" t="s">
        <v>1193</v>
      </c>
      <c r="G190" s="511" t="s">
        <v>819</v>
      </c>
      <c r="H190" s="512"/>
      <c r="I190" s="510" t="s">
        <v>939</v>
      </c>
      <c r="J190" s="510"/>
      <c r="K190" s="509"/>
    </row>
    <row r="191" spans="1:11" x14ac:dyDescent="0.3">
      <c r="A191" s="506" t="s">
        <v>1194</v>
      </c>
      <c r="B191" s="507" t="s">
        <v>1195</v>
      </c>
      <c r="C191" s="508" t="s">
        <v>1196</v>
      </c>
      <c r="D191" s="509" t="s">
        <v>816</v>
      </c>
      <c r="E191" s="527" t="s">
        <v>1197</v>
      </c>
      <c r="F191" s="511" t="s">
        <v>1198</v>
      </c>
      <c r="G191" s="511" t="s">
        <v>819</v>
      </c>
      <c r="H191" s="512" t="s">
        <v>1199</v>
      </c>
      <c r="I191" s="510" t="s">
        <v>939</v>
      </c>
      <c r="J191" s="510"/>
      <c r="K191" s="509"/>
    </row>
    <row r="192" spans="1:11" x14ac:dyDescent="0.3">
      <c r="A192" s="506" t="s">
        <v>1200</v>
      </c>
      <c r="B192" s="507" t="s">
        <v>814</v>
      </c>
      <c r="C192" s="508" t="s">
        <v>815</v>
      </c>
      <c r="D192" s="509" t="s">
        <v>816</v>
      </c>
      <c r="E192" s="527" t="s">
        <v>1197</v>
      </c>
      <c r="F192" s="511" t="s">
        <v>1201</v>
      </c>
      <c r="G192" s="511" t="s">
        <v>819</v>
      </c>
      <c r="H192" s="512"/>
      <c r="I192" s="510" t="s">
        <v>825</v>
      </c>
      <c r="J192" s="510"/>
      <c r="K192" s="509" t="s">
        <v>1201</v>
      </c>
    </row>
    <row r="193" spans="1:11" x14ac:dyDescent="0.3">
      <c r="A193" s="506" t="s">
        <v>1202</v>
      </c>
      <c r="B193" s="507" t="s">
        <v>995</v>
      </c>
      <c r="C193" s="508" t="s">
        <v>996</v>
      </c>
      <c r="D193" s="509" t="s">
        <v>816</v>
      </c>
      <c r="E193" s="527" t="s">
        <v>1197</v>
      </c>
      <c r="F193" s="511" t="s">
        <v>1203</v>
      </c>
      <c r="G193" s="511" t="s">
        <v>819</v>
      </c>
      <c r="H193" s="512"/>
      <c r="I193" s="510" t="s">
        <v>825</v>
      </c>
      <c r="J193" s="510" t="s">
        <v>1204</v>
      </c>
      <c r="K193" s="509" t="s">
        <v>1205</v>
      </c>
    </row>
    <row r="194" spans="1:11" x14ac:dyDescent="0.3">
      <c r="A194" s="506" t="s">
        <v>1206</v>
      </c>
      <c r="B194" s="507" t="s">
        <v>814</v>
      </c>
      <c r="C194" s="508" t="s">
        <v>815</v>
      </c>
      <c r="D194" s="509" t="s">
        <v>816</v>
      </c>
      <c r="E194" s="527" t="s">
        <v>1197</v>
      </c>
      <c r="F194" s="511" t="s">
        <v>1201</v>
      </c>
      <c r="G194" s="511" t="s">
        <v>819</v>
      </c>
      <c r="H194" s="512"/>
      <c r="I194" s="510" t="s">
        <v>825</v>
      </c>
      <c r="J194" s="510"/>
      <c r="K194" s="509" t="s">
        <v>1201</v>
      </c>
    </row>
    <row r="195" spans="1:11" x14ac:dyDescent="0.3">
      <c r="A195" s="506" t="s">
        <v>1207</v>
      </c>
      <c r="B195" s="507" t="s">
        <v>814</v>
      </c>
      <c r="C195" s="508" t="s">
        <v>815</v>
      </c>
      <c r="D195" s="509" t="s">
        <v>816</v>
      </c>
      <c r="E195" s="527" t="s">
        <v>1197</v>
      </c>
      <c r="F195" s="511" t="s">
        <v>1201</v>
      </c>
      <c r="G195" s="511" t="s">
        <v>819</v>
      </c>
      <c r="H195" s="512"/>
      <c r="I195" s="510" t="s">
        <v>825</v>
      </c>
      <c r="J195" s="510"/>
      <c r="K195" s="509" t="s">
        <v>1201</v>
      </c>
    </row>
    <row r="196" spans="1:11" x14ac:dyDescent="0.3">
      <c r="A196" s="506" t="s">
        <v>1208</v>
      </c>
      <c r="B196" s="507" t="s">
        <v>814</v>
      </c>
      <c r="C196" s="508" t="s">
        <v>815</v>
      </c>
      <c r="D196" s="509" t="s">
        <v>816</v>
      </c>
      <c r="E196" s="527" t="s">
        <v>1197</v>
      </c>
      <c r="F196" s="511" t="s">
        <v>1209</v>
      </c>
      <c r="G196" s="511" t="s">
        <v>819</v>
      </c>
      <c r="H196" s="512"/>
      <c r="I196" s="510" t="s">
        <v>825</v>
      </c>
      <c r="J196" s="510"/>
      <c r="K196" s="509" t="s">
        <v>1201</v>
      </c>
    </row>
    <row r="197" spans="1:11" x14ac:dyDescent="0.3">
      <c r="A197" s="506" t="s">
        <v>1210</v>
      </c>
      <c r="B197" s="507" t="s">
        <v>814</v>
      </c>
      <c r="C197" s="508" t="s">
        <v>815</v>
      </c>
      <c r="D197" s="509" t="s">
        <v>816</v>
      </c>
      <c r="E197" s="527" t="s">
        <v>1197</v>
      </c>
      <c r="F197" s="511" t="s">
        <v>1201</v>
      </c>
      <c r="G197" s="511" t="s">
        <v>819</v>
      </c>
      <c r="H197" s="512"/>
      <c r="I197" s="510" t="s">
        <v>825</v>
      </c>
      <c r="J197" s="510"/>
      <c r="K197" s="509" t="s">
        <v>1201</v>
      </c>
    </row>
    <row r="198" spans="1:11" x14ac:dyDescent="0.3">
      <c r="A198" s="506" t="s">
        <v>1211</v>
      </c>
      <c r="B198" s="507" t="s">
        <v>1212</v>
      </c>
      <c r="C198" s="508" t="s">
        <v>1213</v>
      </c>
      <c r="D198" s="509" t="s">
        <v>816</v>
      </c>
      <c r="E198" s="527" t="s">
        <v>1197</v>
      </c>
      <c r="F198" s="509" t="s">
        <v>1214</v>
      </c>
      <c r="G198" s="511" t="s">
        <v>819</v>
      </c>
      <c r="H198" s="511" t="s">
        <v>881</v>
      </c>
      <c r="I198" s="510" t="s">
        <v>825</v>
      </c>
      <c r="J198" s="510"/>
      <c r="K198" s="509"/>
    </row>
    <row r="199" spans="1:11" x14ac:dyDescent="0.3">
      <c r="A199" s="506" t="s">
        <v>1215</v>
      </c>
      <c r="B199" s="513" t="s">
        <v>1216</v>
      </c>
      <c r="C199" s="514" t="s">
        <v>1217</v>
      </c>
      <c r="D199" s="509" t="s">
        <v>816</v>
      </c>
      <c r="E199" s="527" t="s">
        <v>1197</v>
      </c>
      <c r="F199" s="509" t="s">
        <v>1214</v>
      </c>
      <c r="G199" s="511" t="s">
        <v>819</v>
      </c>
      <c r="H199" s="511" t="s">
        <v>1049</v>
      </c>
      <c r="I199" s="510" t="s">
        <v>939</v>
      </c>
      <c r="J199" s="510"/>
      <c r="K199" s="509"/>
    </row>
    <row r="200" spans="1:11" x14ac:dyDescent="0.3">
      <c r="A200" s="506" t="s">
        <v>1218</v>
      </c>
      <c r="B200" s="513" t="s">
        <v>1219</v>
      </c>
      <c r="C200" s="508" t="s">
        <v>1220</v>
      </c>
      <c r="D200" s="509" t="s">
        <v>816</v>
      </c>
      <c r="E200" s="527" t="s">
        <v>1197</v>
      </c>
      <c r="F200" s="509" t="s">
        <v>1214</v>
      </c>
      <c r="G200" s="511" t="s">
        <v>819</v>
      </c>
      <c r="H200" s="511" t="s">
        <v>1049</v>
      </c>
      <c r="I200" s="510" t="s">
        <v>939</v>
      </c>
      <c r="J200" s="510"/>
      <c r="K200" s="509"/>
    </row>
    <row r="201" spans="1:11" x14ac:dyDescent="0.3">
      <c r="A201" s="506" t="s">
        <v>1221</v>
      </c>
      <c r="B201" s="513" t="s">
        <v>1216</v>
      </c>
      <c r="C201" s="508" t="s">
        <v>1217</v>
      </c>
      <c r="D201" s="509" t="s">
        <v>816</v>
      </c>
      <c r="E201" s="527" t="s">
        <v>1197</v>
      </c>
      <c r="F201" s="509" t="s">
        <v>1214</v>
      </c>
      <c r="G201" s="511" t="s">
        <v>819</v>
      </c>
      <c r="H201" s="511"/>
      <c r="I201" s="510" t="s">
        <v>825</v>
      </c>
      <c r="J201" s="510"/>
      <c r="K201" s="509"/>
    </row>
    <row r="202" spans="1:11" x14ac:dyDescent="0.3">
      <c r="A202" s="506" t="s">
        <v>1222</v>
      </c>
      <c r="B202" s="513" t="s">
        <v>1216</v>
      </c>
      <c r="C202" s="508" t="s">
        <v>1217</v>
      </c>
      <c r="D202" s="509" t="s">
        <v>816</v>
      </c>
      <c r="E202" s="527" t="s">
        <v>1197</v>
      </c>
      <c r="F202" s="509" t="s">
        <v>1214</v>
      </c>
      <c r="G202" s="511" t="s">
        <v>819</v>
      </c>
      <c r="H202" s="511"/>
      <c r="I202" s="510" t="s">
        <v>825</v>
      </c>
      <c r="J202" s="510"/>
      <c r="K202" s="509"/>
    </row>
    <row r="203" spans="1:11" x14ac:dyDescent="0.3">
      <c r="A203" s="506" t="s">
        <v>1223</v>
      </c>
      <c r="B203" s="513" t="s">
        <v>1212</v>
      </c>
      <c r="C203" s="508" t="s">
        <v>1213</v>
      </c>
      <c r="D203" s="509" t="s">
        <v>816</v>
      </c>
      <c r="E203" s="527" t="s">
        <v>1197</v>
      </c>
      <c r="F203" s="509" t="s">
        <v>1214</v>
      </c>
      <c r="G203" s="511" t="s">
        <v>819</v>
      </c>
      <c r="H203" s="511" t="s">
        <v>1049</v>
      </c>
      <c r="I203" s="510" t="s">
        <v>939</v>
      </c>
      <c r="J203" s="510"/>
      <c r="K203" s="509"/>
    </row>
    <row r="204" spans="1:11" x14ac:dyDescent="0.3">
      <c r="A204" s="506" t="s">
        <v>1224</v>
      </c>
      <c r="B204" s="513" t="s">
        <v>1216</v>
      </c>
      <c r="C204" s="508" t="s">
        <v>1217</v>
      </c>
      <c r="D204" s="509" t="s">
        <v>816</v>
      </c>
      <c r="E204" s="527" t="s">
        <v>1197</v>
      </c>
      <c r="F204" s="509" t="s">
        <v>1214</v>
      </c>
      <c r="G204" s="511" t="s">
        <v>819</v>
      </c>
      <c r="H204" s="511" t="s">
        <v>1049</v>
      </c>
      <c r="I204" s="510" t="s">
        <v>939</v>
      </c>
      <c r="J204" s="510" t="s">
        <v>826</v>
      </c>
      <c r="K204" s="509"/>
    </row>
    <row r="205" spans="1:11" x14ac:dyDescent="0.3">
      <c r="A205" s="506" t="s">
        <v>1225</v>
      </c>
      <c r="B205" s="507" t="s">
        <v>1216</v>
      </c>
      <c r="C205" s="508" t="s">
        <v>1217</v>
      </c>
      <c r="D205" s="509" t="s">
        <v>816</v>
      </c>
      <c r="E205" s="527" t="s">
        <v>1197</v>
      </c>
      <c r="F205" s="509" t="s">
        <v>1214</v>
      </c>
      <c r="G205" s="511" t="s">
        <v>819</v>
      </c>
      <c r="H205" s="511"/>
      <c r="I205" s="510" t="s">
        <v>825</v>
      </c>
      <c r="J205" s="510"/>
      <c r="K205" s="509"/>
    </row>
    <row r="206" spans="1:11" x14ac:dyDescent="0.3">
      <c r="A206" s="506" t="s">
        <v>1226</v>
      </c>
      <c r="B206" s="513" t="s">
        <v>1216</v>
      </c>
      <c r="C206" s="508" t="s">
        <v>1217</v>
      </c>
      <c r="D206" s="509" t="s">
        <v>816</v>
      </c>
      <c r="E206" s="527" t="s">
        <v>1197</v>
      </c>
      <c r="F206" s="509" t="s">
        <v>1214</v>
      </c>
      <c r="G206" s="511" t="s">
        <v>819</v>
      </c>
      <c r="H206" s="511" t="s">
        <v>1049</v>
      </c>
      <c r="I206" s="510" t="s">
        <v>939</v>
      </c>
      <c r="J206" s="510"/>
      <c r="K206" s="509"/>
    </row>
    <row r="207" spans="1:11" x14ac:dyDescent="0.3">
      <c r="A207" s="506" t="s">
        <v>1227</v>
      </c>
      <c r="B207" s="513" t="s">
        <v>1216</v>
      </c>
      <c r="C207" s="508" t="s">
        <v>1217</v>
      </c>
      <c r="D207" s="509" t="s">
        <v>816</v>
      </c>
      <c r="E207" s="527" t="s">
        <v>1197</v>
      </c>
      <c r="F207" s="509" t="s">
        <v>1214</v>
      </c>
      <c r="G207" s="511" t="s">
        <v>819</v>
      </c>
      <c r="H207" s="511" t="s">
        <v>1049</v>
      </c>
      <c r="I207" s="510" t="s">
        <v>939</v>
      </c>
      <c r="J207" s="510"/>
      <c r="K207" s="509"/>
    </row>
    <row r="208" spans="1:11" x14ac:dyDescent="0.3">
      <c r="A208" s="506" t="s">
        <v>1228</v>
      </c>
      <c r="B208" s="513" t="s">
        <v>1212</v>
      </c>
      <c r="C208" s="508" t="s">
        <v>1213</v>
      </c>
      <c r="D208" s="509" t="s">
        <v>816</v>
      </c>
      <c r="E208" s="527" t="s">
        <v>1197</v>
      </c>
      <c r="F208" s="509" t="s">
        <v>1214</v>
      </c>
      <c r="G208" s="511" t="s">
        <v>819</v>
      </c>
      <c r="H208" s="512"/>
      <c r="I208" s="510" t="s">
        <v>825</v>
      </c>
      <c r="J208" s="510" t="s">
        <v>826</v>
      </c>
      <c r="K208" s="509"/>
    </row>
    <row r="209" spans="1:11" x14ac:dyDescent="0.3">
      <c r="A209" s="506" t="s">
        <v>1229</v>
      </c>
      <c r="B209" s="513" t="s">
        <v>1212</v>
      </c>
      <c r="C209" s="508" t="s">
        <v>1213</v>
      </c>
      <c r="D209" s="509" t="s">
        <v>816</v>
      </c>
      <c r="E209" s="527" t="s">
        <v>1197</v>
      </c>
      <c r="F209" s="509" t="s">
        <v>1214</v>
      </c>
      <c r="G209" s="511" t="s">
        <v>819</v>
      </c>
      <c r="H209" s="512"/>
      <c r="I209" s="510" t="s">
        <v>825</v>
      </c>
      <c r="J209" s="510"/>
      <c r="K209" s="509"/>
    </row>
    <row r="210" spans="1:11" x14ac:dyDescent="0.3">
      <c r="A210" s="506" t="s">
        <v>1230</v>
      </c>
      <c r="B210" s="513" t="s">
        <v>1231</v>
      </c>
      <c r="C210" s="508" t="s">
        <v>1232</v>
      </c>
      <c r="D210" s="509" t="s">
        <v>816</v>
      </c>
      <c r="E210" s="527" t="s">
        <v>1197</v>
      </c>
      <c r="F210" s="509" t="s">
        <v>1214</v>
      </c>
      <c r="G210" s="511" t="s">
        <v>819</v>
      </c>
      <c r="H210" s="511" t="s">
        <v>1233</v>
      </c>
      <c r="I210" s="510" t="s">
        <v>939</v>
      </c>
      <c r="J210" s="510"/>
      <c r="K210" s="509"/>
    </row>
    <row r="211" spans="1:11" x14ac:dyDescent="0.3">
      <c r="A211" s="506" t="s">
        <v>1234</v>
      </c>
      <c r="B211" s="513" t="s">
        <v>1219</v>
      </c>
      <c r="C211" s="508" t="s">
        <v>1220</v>
      </c>
      <c r="D211" s="509" t="s">
        <v>816</v>
      </c>
      <c r="E211" s="527" t="s">
        <v>1197</v>
      </c>
      <c r="F211" s="509" t="s">
        <v>1214</v>
      </c>
      <c r="G211" s="511" t="s">
        <v>819</v>
      </c>
      <c r="H211" s="511" t="s">
        <v>1233</v>
      </c>
      <c r="I211" s="510" t="s">
        <v>939</v>
      </c>
      <c r="J211" s="510"/>
      <c r="K211" s="509"/>
    </row>
    <row r="212" spans="1:11" x14ac:dyDescent="0.3">
      <c r="A212" s="506" t="s">
        <v>1235</v>
      </c>
      <c r="B212" s="513" t="s">
        <v>1236</v>
      </c>
      <c r="C212" s="508" t="s">
        <v>1237</v>
      </c>
      <c r="D212" s="509" t="s">
        <v>816</v>
      </c>
      <c r="E212" s="527" t="s">
        <v>1197</v>
      </c>
      <c r="F212" s="511" t="s">
        <v>1238</v>
      </c>
      <c r="G212" s="511" t="s">
        <v>819</v>
      </c>
      <c r="H212" s="512" t="s">
        <v>1239</v>
      </c>
      <c r="I212" s="510" t="s">
        <v>939</v>
      </c>
      <c r="J212" s="510"/>
      <c r="K212" s="509"/>
    </row>
    <row r="213" spans="1:11" x14ac:dyDescent="0.3">
      <c r="A213" s="506" t="s">
        <v>1240</v>
      </c>
      <c r="B213" s="513" t="s">
        <v>1241</v>
      </c>
      <c r="C213" s="508" t="s">
        <v>1242</v>
      </c>
      <c r="D213" s="509" t="s">
        <v>816</v>
      </c>
      <c r="E213" s="527" t="s">
        <v>1197</v>
      </c>
      <c r="F213" s="511" t="s">
        <v>1238</v>
      </c>
      <c r="G213" s="511" t="s">
        <v>819</v>
      </c>
      <c r="H213" s="512"/>
      <c r="I213" s="526" t="s">
        <v>825</v>
      </c>
      <c r="J213" s="510" t="s">
        <v>826</v>
      </c>
      <c r="K213" s="509" t="s">
        <v>1243</v>
      </c>
    </row>
    <row r="214" spans="1:11" x14ac:dyDescent="0.3">
      <c r="A214" s="506" t="s">
        <v>1244</v>
      </c>
      <c r="B214" s="513" t="s">
        <v>1245</v>
      </c>
      <c r="C214" s="508" t="s">
        <v>1246</v>
      </c>
      <c r="D214" s="509" t="s">
        <v>816</v>
      </c>
      <c r="E214" s="527" t="s">
        <v>1197</v>
      </c>
      <c r="F214" s="511" t="s">
        <v>1247</v>
      </c>
      <c r="G214" s="511" t="s">
        <v>819</v>
      </c>
      <c r="H214" s="511" t="s">
        <v>1248</v>
      </c>
      <c r="I214" s="510" t="s">
        <v>870</v>
      </c>
      <c r="J214" s="510"/>
      <c r="K214" s="509"/>
    </row>
    <row r="215" spans="1:11" x14ac:dyDescent="0.3">
      <c r="A215" s="506" t="s">
        <v>1249</v>
      </c>
      <c r="B215" s="513" t="s">
        <v>1250</v>
      </c>
      <c r="C215" s="508" t="s">
        <v>1251</v>
      </c>
      <c r="D215" s="509" t="s">
        <v>816</v>
      </c>
      <c r="E215" s="527" t="s">
        <v>1197</v>
      </c>
      <c r="F215" s="509" t="s">
        <v>1214</v>
      </c>
      <c r="G215" s="511" t="s">
        <v>819</v>
      </c>
      <c r="H215" s="528" t="s">
        <v>876</v>
      </c>
      <c r="I215" s="510" t="s">
        <v>939</v>
      </c>
      <c r="J215" s="510"/>
      <c r="K215" s="509" t="s">
        <v>1214</v>
      </c>
    </row>
    <row r="216" spans="1:11" x14ac:dyDescent="0.3">
      <c r="A216" s="506" t="s">
        <v>1252</v>
      </c>
      <c r="B216" s="507" t="s">
        <v>1253</v>
      </c>
      <c r="C216" s="508" t="s">
        <v>1254</v>
      </c>
      <c r="D216" s="509" t="s">
        <v>816</v>
      </c>
      <c r="E216" s="527" t="s">
        <v>1197</v>
      </c>
      <c r="F216" s="509" t="s">
        <v>1214</v>
      </c>
      <c r="G216" s="511" t="s">
        <v>819</v>
      </c>
      <c r="H216" s="528" t="s">
        <v>876</v>
      </c>
      <c r="I216" s="510" t="s">
        <v>939</v>
      </c>
      <c r="J216" s="510"/>
      <c r="K216" s="509" t="s">
        <v>1214</v>
      </c>
    </row>
    <row r="217" spans="1:11" x14ac:dyDescent="0.3">
      <c r="A217" s="506" t="s">
        <v>1255</v>
      </c>
      <c r="B217" s="513" t="s">
        <v>1250</v>
      </c>
      <c r="C217" s="508" t="s">
        <v>1251</v>
      </c>
      <c r="D217" s="509" t="s">
        <v>816</v>
      </c>
      <c r="E217" s="527" t="s">
        <v>1197</v>
      </c>
      <c r="F217" s="509" t="s">
        <v>1214</v>
      </c>
      <c r="G217" s="511" t="s">
        <v>819</v>
      </c>
      <c r="H217" s="528" t="s">
        <v>1256</v>
      </c>
      <c r="I217" s="510" t="s">
        <v>939</v>
      </c>
      <c r="J217" s="510"/>
      <c r="K217" s="509" t="s">
        <v>1214</v>
      </c>
    </row>
    <row r="218" spans="1:11" x14ac:dyDescent="0.3">
      <c r="A218" s="506" t="s">
        <v>1257</v>
      </c>
      <c r="B218" s="513" t="s">
        <v>1250</v>
      </c>
      <c r="C218" s="508" t="s">
        <v>1251</v>
      </c>
      <c r="D218" s="509" t="s">
        <v>816</v>
      </c>
      <c r="E218" s="527" t="s">
        <v>1197</v>
      </c>
      <c r="F218" s="509" t="s">
        <v>1214</v>
      </c>
      <c r="G218" s="511" t="s">
        <v>819</v>
      </c>
      <c r="H218" s="528" t="s">
        <v>1256</v>
      </c>
      <c r="I218" s="510" t="s">
        <v>939</v>
      </c>
      <c r="J218" s="510"/>
      <c r="K218" s="509" t="s">
        <v>1214</v>
      </c>
    </row>
    <row r="219" spans="1:11" x14ac:dyDescent="0.3">
      <c r="A219" s="506" t="s">
        <v>1258</v>
      </c>
      <c r="B219" s="513" t="s">
        <v>1250</v>
      </c>
      <c r="C219" s="508" t="s">
        <v>1251</v>
      </c>
      <c r="D219" s="509" t="s">
        <v>816</v>
      </c>
      <c r="E219" s="527" t="s">
        <v>1197</v>
      </c>
      <c r="F219" s="509" t="s">
        <v>1214</v>
      </c>
      <c r="G219" s="511" t="s">
        <v>819</v>
      </c>
      <c r="H219" s="528" t="s">
        <v>1256</v>
      </c>
      <c r="I219" s="510" t="s">
        <v>939</v>
      </c>
      <c r="J219" s="510"/>
      <c r="K219" s="509" t="s">
        <v>1214</v>
      </c>
    </row>
    <row r="220" spans="1:11" x14ac:dyDescent="0.3">
      <c r="A220" s="506" t="s">
        <v>1259</v>
      </c>
      <c r="B220" s="513" t="s">
        <v>1250</v>
      </c>
      <c r="C220" s="508" t="s">
        <v>1251</v>
      </c>
      <c r="D220" s="509" t="s">
        <v>816</v>
      </c>
      <c r="E220" s="527" t="s">
        <v>1197</v>
      </c>
      <c r="F220" s="509" t="s">
        <v>1214</v>
      </c>
      <c r="G220" s="511" t="s">
        <v>819</v>
      </c>
      <c r="H220" s="528" t="s">
        <v>1256</v>
      </c>
      <c r="I220" s="510" t="s">
        <v>939</v>
      </c>
      <c r="J220" s="510"/>
      <c r="K220" s="509" t="s">
        <v>1214</v>
      </c>
    </row>
    <row r="221" spans="1:11" x14ac:dyDescent="0.3">
      <c r="A221" s="506" t="s">
        <v>1260</v>
      </c>
      <c r="B221" s="513" t="s">
        <v>1250</v>
      </c>
      <c r="C221" s="508" t="s">
        <v>1251</v>
      </c>
      <c r="D221" s="509" t="s">
        <v>816</v>
      </c>
      <c r="E221" s="527" t="s">
        <v>1197</v>
      </c>
      <c r="F221" s="509" t="s">
        <v>1214</v>
      </c>
      <c r="G221" s="511" t="s">
        <v>819</v>
      </c>
      <c r="H221" s="528" t="s">
        <v>1256</v>
      </c>
      <c r="I221" s="510" t="s">
        <v>939</v>
      </c>
      <c r="J221" s="510"/>
      <c r="K221" s="509" t="s">
        <v>1214</v>
      </c>
    </row>
    <row r="222" spans="1:11" x14ac:dyDescent="0.3">
      <c r="A222" s="506" t="s">
        <v>1261</v>
      </c>
      <c r="B222" s="513" t="s">
        <v>1250</v>
      </c>
      <c r="C222" s="508" t="s">
        <v>1251</v>
      </c>
      <c r="D222" s="509" t="s">
        <v>816</v>
      </c>
      <c r="E222" s="527" t="s">
        <v>1197</v>
      </c>
      <c r="F222" s="509" t="s">
        <v>1214</v>
      </c>
      <c r="G222" s="511" t="s">
        <v>819</v>
      </c>
      <c r="H222" s="528" t="s">
        <v>1256</v>
      </c>
      <c r="I222" s="510" t="s">
        <v>939</v>
      </c>
      <c r="J222" s="510"/>
      <c r="K222" s="509" t="s">
        <v>1214</v>
      </c>
    </row>
    <row r="223" spans="1:11" x14ac:dyDescent="0.3">
      <c r="A223" s="506" t="s">
        <v>1262</v>
      </c>
      <c r="B223" s="513" t="s">
        <v>1250</v>
      </c>
      <c r="C223" s="508" t="s">
        <v>1251</v>
      </c>
      <c r="D223" s="509" t="s">
        <v>816</v>
      </c>
      <c r="E223" s="527" t="s">
        <v>1197</v>
      </c>
      <c r="F223" s="509" t="s">
        <v>1214</v>
      </c>
      <c r="G223" s="511" t="s">
        <v>819</v>
      </c>
      <c r="H223" s="528" t="s">
        <v>1256</v>
      </c>
      <c r="I223" s="510" t="s">
        <v>939</v>
      </c>
      <c r="J223" s="510"/>
      <c r="K223" s="509" t="s">
        <v>1214</v>
      </c>
    </row>
    <row r="224" spans="1:11" x14ac:dyDescent="0.3">
      <c r="A224" s="506" t="s">
        <v>1263</v>
      </c>
      <c r="B224" s="513" t="s">
        <v>1253</v>
      </c>
      <c r="C224" s="508" t="s">
        <v>1254</v>
      </c>
      <c r="D224" s="509" t="s">
        <v>816</v>
      </c>
      <c r="E224" s="527" t="s">
        <v>1197</v>
      </c>
      <c r="F224" s="509" t="s">
        <v>1214</v>
      </c>
      <c r="G224" s="511" t="s">
        <v>819</v>
      </c>
      <c r="H224" s="528" t="s">
        <v>876</v>
      </c>
      <c r="I224" s="510" t="s">
        <v>939</v>
      </c>
      <c r="J224" s="510"/>
      <c r="K224" s="509" t="s">
        <v>1214</v>
      </c>
    </row>
    <row r="225" spans="1:11" x14ac:dyDescent="0.3">
      <c r="A225" s="506" t="s">
        <v>1264</v>
      </c>
      <c r="B225" s="513" t="s">
        <v>1250</v>
      </c>
      <c r="C225" s="508" t="s">
        <v>1251</v>
      </c>
      <c r="D225" s="509" t="s">
        <v>816</v>
      </c>
      <c r="E225" s="527" t="s">
        <v>1197</v>
      </c>
      <c r="F225" s="509" t="s">
        <v>1214</v>
      </c>
      <c r="G225" s="511" t="s">
        <v>819</v>
      </c>
      <c r="H225" s="528" t="s">
        <v>1256</v>
      </c>
      <c r="I225" s="510" t="s">
        <v>939</v>
      </c>
      <c r="J225" s="510"/>
      <c r="K225" s="509" t="s">
        <v>1214</v>
      </c>
    </row>
    <row r="226" spans="1:11" x14ac:dyDescent="0.3">
      <c r="A226" s="506" t="s">
        <v>1265</v>
      </c>
      <c r="B226" s="513" t="s">
        <v>1250</v>
      </c>
      <c r="C226" s="508" t="s">
        <v>1251</v>
      </c>
      <c r="D226" s="509" t="s">
        <v>816</v>
      </c>
      <c r="E226" s="527" t="s">
        <v>1197</v>
      </c>
      <c r="F226" s="509" t="s">
        <v>1214</v>
      </c>
      <c r="G226" s="511" t="s">
        <v>819</v>
      </c>
      <c r="H226" s="528" t="s">
        <v>1256</v>
      </c>
      <c r="I226" s="510" t="s">
        <v>939</v>
      </c>
      <c r="J226" s="510"/>
      <c r="K226" s="509" t="s">
        <v>1214</v>
      </c>
    </row>
    <row r="227" spans="1:11" x14ac:dyDescent="0.3">
      <c r="A227" s="506" t="s">
        <v>1266</v>
      </c>
      <c r="B227" s="513" t="s">
        <v>1250</v>
      </c>
      <c r="C227" s="514" t="s">
        <v>1251</v>
      </c>
      <c r="D227" s="509" t="s">
        <v>816</v>
      </c>
      <c r="E227" s="527" t="s">
        <v>1197</v>
      </c>
      <c r="F227" s="509" t="s">
        <v>1214</v>
      </c>
      <c r="G227" s="511" t="s">
        <v>819</v>
      </c>
      <c r="H227" s="528" t="s">
        <v>1256</v>
      </c>
      <c r="I227" s="510" t="s">
        <v>939</v>
      </c>
      <c r="J227" s="510"/>
      <c r="K227" s="509" t="s">
        <v>1214</v>
      </c>
    </row>
    <row r="228" spans="1:11" x14ac:dyDescent="0.3">
      <c r="A228" s="506" t="s">
        <v>1267</v>
      </c>
      <c r="B228" s="513" t="s">
        <v>1250</v>
      </c>
      <c r="C228" s="508" t="s">
        <v>1251</v>
      </c>
      <c r="D228" s="509" t="s">
        <v>816</v>
      </c>
      <c r="E228" s="527" t="s">
        <v>1197</v>
      </c>
      <c r="F228" s="509" t="s">
        <v>1214</v>
      </c>
      <c r="G228" s="511" t="s">
        <v>819</v>
      </c>
      <c r="H228" s="528" t="s">
        <v>1256</v>
      </c>
      <c r="I228" s="510" t="s">
        <v>939</v>
      </c>
      <c r="J228" s="510"/>
      <c r="K228" s="509" t="s">
        <v>1214</v>
      </c>
    </row>
    <row r="229" spans="1:11" x14ac:dyDescent="0.3">
      <c r="A229" s="506" t="s">
        <v>1268</v>
      </c>
      <c r="B229" s="513" t="s">
        <v>1269</v>
      </c>
      <c r="C229" s="508" t="s">
        <v>1270</v>
      </c>
      <c r="D229" s="509" t="s">
        <v>816</v>
      </c>
      <c r="E229" s="527" t="s">
        <v>1197</v>
      </c>
      <c r="F229" s="511" t="s">
        <v>1271</v>
      </c>
      <c r="G229" s="511" t="s">
        <v>819</v>
      </c>
      <c r="H229" s="511" t="s">
        <v>1272</v>
      </c>
      <c r="I229" s="510" t="s">
        <v>939</v>
      </c>
      <c r="J229" s="510"/>
      <c r="K229" s="511" t="s">
        <v>1273</v>
      </c>
    </row>
    <row r="230" spans="1:11" x14ac:dyDescent="0.3">
      <c r="A230" s="506" t="s">
        <v>1274</v>
      </c>
      <c r="B230" s="507" t="s">
        <v>1275</v>
      </c>
      <c r="C230" s="508" t="s">
        <v>1276</v>
      </c>
      <c r="D230" s="509" t="s">
        <v>816</v>
      </c>
      <c r="E230" s="527" t="s">
        <v>1197</v>
      </c>
      <c r="F230" s="511" t="s">
        <v>1271</v>
      </c>
      <c r="G230" s="511" t="s">
        <v>819</v>
      </c>
      <c r="H230" s="511" t="s">
        <v>876</v>
      </c>
      <c r="I230" s="510" t="s">
        <v>939</v>
      </c>
      <c r="J230" s="510"/>
      <c r="K230" s="511" t="s">
        <v>1273</v>
      </c>
    </row>
    <row r="231" spans="1:11" x14ac:dyDescent="0.3">
      <c r="A231" s="506" t="s">
        <v>1277</v>
      </c>
      <c r="B231" s="507" t="s">
        <v>1278</v>
      </c>
      <c r="C231" s="508" t="s">
        <v>1279</v>
      </c>
      <c r="D231" s="509" t="s">
        <v>816</v>
      </c>
      <c r="E231" s="527" t="s">
        <v>1197</v>
      </c>
      <c r="F231" s="511" t="s">
        <v>1280</v>
      </c>
      <c r="G231" s="511" t="s">
        <v>819</v>
      </c>
      <c r="H231" s="511" t="s">
        <v>1281</v>
      </c>
      <c r="I231" s="510" t="s">
        <v>939</v>
      </c>
      <c r="J231" s="510"/>
      <c r="K231" s="511" t="s">
        <v>1280</v>
      </c>
    </row>
    <row r="232" spans="1:11" x14ac:dyDescent="0.3">
      <c r="A232" s="506" t="s">
        <v>1282</v>
      </c>
      <c r="B232" s="507" t="s">
        <v>1275</v>
      </c>
      <c r="C232" s="508" t="s">
        <v>1276</v>
      </c>
      <c r="D232" s="509" t="s">
        <v>816</v>
      </c>
      <c r="E232" s="527" t="s">
        <v>1197</v>
      </c>
      <c r="F232" s="511" t="s">
        <v>1271</v>
      </c>
      <c r="G232" s="511" t="s">
        <v>819</v>
      </c>
      <c r="H232" s="511" t="s">
        <v>876</v>
      </c>
      <c r="I232" s="510" t="s">
        <v>939</v>
      </c>
      <c r="J232" s="510"/>
      <c r="K232" s="511" t="s">
        <v>1273</v>
      </c>
    </row>
    <row r="233" spans="1:11" x14ac:dyDescent="0.3">
      <c r="A233" s="506" t="s">
        <v>1283</v>
      </c>
      <c r="B233" s="507" t="s">
        <v>1284</v>
      </c>
      <c r="C233" s="508" t="s">
        <v>1285</v>
      </c>
      <c r="D233" s="509" t="s">
        <v>816</v>
      </c>
      <c r="E233" s="527" t="s">
        <v>1197</v>
      </c>
      <c r="F233" s="511" t="s">
        <v>1271</v>
      </c>
      <c r="G233" s="511" t="s">
        <v>819</v>
      </c>
      <c r="H233" s="511" t="s">
        <v>1286</v>
      </c>
      <c r="I233" s="526" t="s">
        <v>825</v>
      </c>
      <c r="J233" s="510" t="s">
        <v>826</v>
      </c>
      <c r="K233" s="511" t="s">
        <v>1273</v>
      </c>
    </row>
    <row r="234" spans="1:11" x14ac:dyDescent="0.3">
      <c r="A234" s="506" t="s">
        <v>1287</v>
      </c>
      <c r="B234" s="507" t="s">
        <v>1275</v>
      </c>
      <c r="C234" s="508" t="s">
        <v>1276</v>
      </c>
      <c r="D234" s="509" t="s">
        <v>816</v>
      </c>
      <c r="E234" s="527" t="s">
        <v>1197</v>
      </c>
      <c r="F234" s="511" t="s">
        <v>1271</v>
      </c>
      <c r="G234" s="511" t="s">
        <v>819</v>
      </c>
      <c r="H234" s="511" t="s">
        <v>1286</v>
      </c>
      <c r="I234" s="526" t="s">
        <v>825</v>
      </c>
      <c r="J234" s="510"/>
      <c r="K234" s="511" t="s">
        <v>1273</v>
      </c>
    </row>
    <row r="235" spans="1:11" x14ac:dyDescent="0.3">
      <c r="A235" s="506" t="s">
        <v>1288</v>
      </c>
      <c r="B235" s="507" t="s">
        <v>1278</v>
      </c>
      <c r="C235" s="508" t="s">
        <v>1279</v>
      </c>
      <c r="D235" s="509" t="s">
        <v>816</v>
      </c>
      <c r="E235" s="527" t="s">
        <v>1197</v>
      </c>
      <c r="F235" s="511" t="s">
        <v>1280</v>
      </c>
      <c r="G235" s="511" t="s">
        <v>819</v>
      </c>
      <c r="H235" s="511" t="s">
        <v>1289</v>
      </c>
      <c r="I235" s="510" t="s">
        <v>939</v>
      </c>
      <c r="J235" s="510"/>
      <c r="K235" s="511" t="s">
        <v>1280</v>
      </c>
    </row>
    <row r="236" spans="1:11" x14ac:dyDescent="0.3">
      <c r="A236" s="506" t="s">
        <v>1290</v>
      </c>
      <c r="B236" s="513" t="s">
        <v>1275</v>
      </c>
      <c r="C236" s="508" t="s">
        <v>1276</v>
      </c>
      <c r="D236" s="509" t="s">
        <v>816</v>
      </c>
      <c r="E236" s="527" t="s">
        <v>1197</v>
      </c>
      <c r="F236" s="511" t="s">
        <v>1273</v>
      </c>
      <c r="G236" s="511" t="s">
        <v>819</v>
      </c>
      <c r="H236" s="511"/>
      <c r="I236" s="526" t="s">
        <v>825</v>
      </c>
      <c r="J236" s="510" t="s">
        <v>826</v>
      </c>
      <c r="K236" s="511" t="s">
        <v>1273</v>
      </c>
    </row>
    <row r="237" spans="1:11" x14ac:dyDescent="0.3">
      <c r="A237" s="506" t="s">
        <v>1291</v>
      </c>
      <c r="B237" s="513" t="s">
        <v>1292</v>
      </c>
      <c r="C237" s="508" t="s">
        <v>1293</v>
      </c>
      <c r="D237" s="509" t="s">
        <v>816</v>
      </c>
      <c r="E237" s="527" t="s">
        <v>1197</v>
      </c>
      <c r="F237" s="511" t="s">
        <v>1271</v>
      </c>
      <c r="G237" s="511" t="s">
        <v>819</v>
      </c>
      <c r="H237" s="511" t="s">
        <v>1294</v>
      </c>
      <c r="I237" s="510" t="s">
        <v>939</v>
      </c>
      <c r="J237" s="510" t="s">
        <v>826</v>
      </c>
      <c r="K237" s="511" t="s">
        <v>1273</v>
      </c>
    </row>
    <row r="238" spans="1:11" x14ac:dyDescent="0.3">
      <c r="A238" s="506" t="s">
        <v>1295</v>
      </c>
      <c r="B238" s="513" t="s">
        <v>1269</v>
      </c>
      <c r="C238" s="508" t="s">
        <v>1270</v>
      </c>
      <c r="D238" s="509" t="s">
        <v>816</v>
      </c>
      <c r="E238" s="527" t="s">
        <v>1197</v>
      </c>
      <c r="F238" s="511" t="s">
        <v>1271</v>
      </c>
      <c r="G238" s="511" t="s">
        <v>819</v>
      </c>
      <c r="H238" s="511" t="s">
        <v>1296</v>
      </c>
      <c r="I238" s="510" t="s">
        <v>939</v>
      </c>
      <c r="J238" s="510" t="s">
        <v>826</v>
      </c>
      <c r="K238" s="511" t="s">
        <v>1273</v>
      </c>
    </row>
    <row r="239" spans="1:11" x14ac:dyDescent="0.3">
      <c r="A239" s="506" t="s">
        <v>1297</v>
      </c>
      <c r="B239" s="513" t="s">
        <v>1275</v>
      </c>
      <c r="C239" s="508" t="s">
        <v>1276</v>
      </c>
      <c r="D239" s="509" t="s">
        <v>816</v>
      </c>
      <c r="E239" s="527" t="s">
        <v>1197</v>
      </c>
      <c r="F239" s="511" t="s">
        <v>1271</v>
      </c>
      <c r="G239" s="511" t="s">
        <v>819</v>
      </c>
      <c r="H239" s="511" t="s">
        <v>876</v>
      </c>
      <c r="I239" s="510" t="s">
        <v>939</v>
      </c>
      <c r="J239" s="510"/>
      <c r="K239" s="511" t="s">
        <v>1273</v>
      </c>
    </row>
    <row r="240" spans="1:11" x14ac:dyDescent="0.3">
      <c r="A240" s="506" t="s">
        <v>1298</v>
      </c>
      <c r="B240" s="513" t="s">
        <v>1275</v>
      </c>
      <c r="C240" s="508" t="s">
        <v>1276</v>
      </c>
      <c r="D240" s="509" t="s">
        <v>816</v>
      </c>
      <c r="E240" s="527" t="s">
        <v>1197</v>
      </c>
      <c r="F240" s="511" t="s">
        <v>1271</v>
      </c>
      <c r="G240" s="511" t="s">
        <v>819</v>
      </c>
      <c r="H240" s="511" t="s">
        <v>876</v>
      </c>
      <c r="I240" s="510" t="s">
        <v>939</v>
      </c>
      <c r="J240" s="510"/>
      <c r="K240" s="511" t="s">
        <v>1273</v>
      </c>
    </row>
    <row r="241" spans="1:11" x14ac:dyDescent="0.3">
      <c r="A241" s="506" t="s">
        <v>1299</v>
      </c>
      <c r="B241" s="513" t="s">
        <v>1300</v>
      </c>
      <c r="C241" s="508" t="s">
        <v>1301</v>
      </c>
      <c r="D241" s="509" t="s">
        <v>816</v>
      </c>
      <c r="E241" s="527" t="s">
        <v>1197</v>
      </c>
      <c r="F241" s="511" t="s">
        <v>1238</v>
      </c>
      <c r="G241" s="511" t="s">
        <v>819</v>
      </c>
      <c r="H241" s="511"/>
      <c r="I241" s="510" t="s">
        <v>825</v>
      </c>
      <c r="J241" s="510"/>
      <c r="K241" s="511" t="s">
        <v>1238</v>
      </c>
    </row>
    <row r="242" spans="1:11" x14ac:dyDescent="0.3">
      <c r="A242" s="506" t="s">
        <v>1302</v>
      </c>
      <c r="B242" s="513" t="s">
        <v>1303</v>
      </c>
      <c r="C242" s="508" t="s">
        <v>1304</v>
      </c>
      <c r="D242" s="509" t="s">
        <v>816</v>
      </c>
      <c r="E242" s="527" t="s">
        <v>1197</v>
      </c>
      <c r="F242" s="511" t="s">
        <v>1305</v>
      </c>
      <c r="G242" s="511" t="s">
        <v>819</v>
      </c>
      <c r="H242" s="511" t="s">
        <v>1306</v>
      </c>
      <c r="I242" s="510" t="s">
        <v>939</v>
      </c>
      <c r="J242" s="510"/>
      <c r="K242" s="511" t="s">
        <v>1307</v>
      </c>
    </row>
    <row r="243" spans="1:11" x14ac:dyDescent="0.3">
      <c r="A243" s="506" t="s">
        <v>1308</v>
      </c>
      <c r="B243" s="513" t="s">
        <v>1303</v>
      </c>
      <c r="C243" s="508" t="s">
        <v>1304</v>
      </c>
      <c r="D243" s="509" t="s">
        <v>816</v>
      </c>
      <c r="E243" s="527" t="s">
        <v>1197</v>
      </c>
      <c r="F243" s="511" t="s">
        <v>1305</v>
      </c>
      <c r="G243" s="511" t="s">
        <v>819</v>
      </c>
      <c r="H243" s="511" t="s">
        <v>1309</v>
      </c>
      <c r="I243" s="510" t="s">
        <v>939</v>
      </c>
      <c r="J243" s="510"/>
      <c r="K243" s="511" t="s">
        <v>1307</v>
      </c>
    </row>
    <row r="244" spans="1:11" x14ac:dyDescent="0.3">
      <c r="A244" s="506" t="s">
        <v>1310</v>
      </c>
      <c r="B244" s="513" t="s">
        <v>1311</v>
      </c>
      <c r="C244" s="508" t="s">
        <v>1312</v>
      </c>
      <c r="D244" s="509"/>
      <c r="E244" s="510" t="s">
        <v>22</v>
      </c>
      <c r="F244" s="511"/>
      <c r="G244" s="511"/>
      <c r="H244" s="512"/>
      <c r="I244" s="510" t="s">
        <v>22</v>
      </c>
      <c r="J244" s="510"/>
      <c r="K244" s="509"/>
    </row>
    <row r="245" spans="1:11" x14ac:dyDescent="0.3">
      <c r="A245" s="506" t="s">
        <v>1313</v>
      </c>
      <c r="B245" s="513" t="s">
        <v>1311</v>
      </c>
      <c r="C245" s="508" t="s">
        <v>1312</v>
      </c>
      <c r="D245" s="509"/>
      <c r="E245" s="510" t="s">
        <v>22</v>
      </c>
      <c r="F245" s="511"/>
      <c r="G245" s="511"/>
      <c r="H245" s="512"/>
      <c r="I245" s="510" t="s">
        <v>22</v>
      </c>
      <c r="J245" s="510"/>
      <c r="K245" s="509"/>
    </row>
    <row r="246" spans="1:11" x14ac:dyDescent="0.3">
      <c r="A246" s="506" t="s">
        <v>1314</v>
      </c>
      <c r="B246" s="513" t="s">
        <v>1311</v>
      </c>
      <c r="C246" s="508" t="s">
        <v>1312</v>
      </c>
      <c r="D246" s="509"/>
      <c r="E246" s="510" t="s">
        <v>22</v>
      </c>
      <c r="F246" s="511"/>
      <c r="G246" s="511"/>
      <c r="H246" s="512"/>
      <c r="I246" s="510" t="s">
        <v>22</v>
      </c>
      <c r="J246" s="510"/>
      <c r="K246" s="509"/>
    </row>
    <row r="247" spans="1:11" x14ac:dyDescent="0.3">
      <c r="A247" s="506" t="s">
        <v>1315</v>
      </c>
      <c r="B247" s="513" t="s">
        <v>1311</v>
      </c>
      <c r="C247" s="508" t="s">
        <v>1312</v>
      </c>
      <c r="D247" s="509"/>
      <c r="E247" s="510" t="s">
        <v>22</v>
      </c>
      <c r="F247" s="511"/>
      <c r="G247" s="511"/>
      <c r="H247" s="512"/>
      <c r="I247" s="510" t="s">
        <v>22</v>
      </c>
      <c r="J247" s="510"/>
      <c r="K247" s="509"/>
    </row>
    <row r="248" spans="1:11" x14ac:dyDescent="0.3">
      <c r="A248" s="506" t="s">
        <v>1316</v>
      </c>
      <c r="B248" s="507" t="s">
        <v>1311</v>
      </c>
      <c r="C248" s="508" t="s">
        <v>1312</v>
      </c>
      <c r="D248" s="509"/>
      <c r="E248" s="510" t="s">
        <v>22</v>
      </c>
      <c r="F248" s="511"/>
      <c r="G248" s="511"/>
      <c r="H248" s="512"/>
      <c r="I248" s="510" t="s">
        <v>22</v>
      </c>
      <c r="J248" s="510"/>
      <c r="K248" s="509"/>
    </row>
    <row r="249" spans="1:11" x14ac:dyDescent="0.3">
      <c r="A249" s="506" t="s">
        <v>1317</v>
      </c>
      <c r="B249" s="507" t="s">
        <v>1311</v>
      </c>
      <c r="C249" s="508" t="s">
        <v>1312</v>
      </c>
      <c r="D249" s="509"/>
      <c r="E249" s="510" t="s">
        <v>22</v>
      </c>
      <c r="F249" s="516"/>
      <c r="G249" s="516"/>
      <c r="H249" s="512"/>
      <c r="I249" s="510" t="s">
        <v>22</v>
      </c>
      <c r="J249" s="510"/>
      <c r="K249" s="509"/>
    </row>
    <row r="250" spans="1:11" x14ac:dyDescent="0.3">
      <c r="A250" s="506" t="s">
        <v>1318</v>
      </c>
      <c r="B250" s="507" t="s">
        <v>1311</v>
      </c>
      <c r="C250" s="508" t="s">
        <v>1312</v>
      </c>
      <c r="D250" s="509"/>
      <c r="E250" s="510" t="s">
        <v>22</v>
      </c>
      <c r="F250" s="511"/>
      <c r="G250" s="511"/>
      <c r="H250" s="512"/>
      <c r="I250" s="510" t="s">
        <v>22</v>
      </c>
      <c r="J250" s="510"/>
      <c r="K250" s="509"/>
    </row>
    <row r="251" spans="1:11" x14ac:dyDescent="0.3">
      <c r="A251" s="506" t="s">
        <v>1319</v>
      </c>
      <c r="B251" s="507" t="s">
        <v>1311</v>
      </c>
      <c r="C251" s="508" t="s">
        <v>1312</v>
      </c>
      <c r="D251" s="509"/>
      <c r="E251" s="510" t="s">
        <v>22</v>
      </c>
      <c r="F251" s="511"/>
      <c r="G251" s="511"/>
      <c r="H251" s="512"/>
      <c r="I251" s="510" t="s">
        <v>22</v>
      </c>
      <c r="J251" s="510"/>
      <c r="K251" s="509"/>
    </row>
    <row r="252" spans="1:11" x14ac:dyDescent="0.3">
      <c r="A252" s="506" t="s">
        <v>1320</v>
      </c>
      <c r="B252" s="507" t="s">
        <v>1311</v>
      </c>
      <c r="C252" s="508" t="s">
        <v>1312</v>
      </c>
      <c r="D252" s="509"/>
      <c r="E252" s="510" t="s">
        <v>22</v>
      </c>
      <c r="F252" s="511"/>
      <c r="G252" s="511"/>
      <c r="H252" s="512"/>
      <c r="I252" s="510" t="s">
        <v>22</v>
      </c>
      <c r="J252" s="510"/>
      <c r="K252" s="509"/>
    </row>
    <row r="253" spans="1:11" x14ac:dyDescent="0.3">
      <c r="A253" s="506" t="s">
        <v>1321</v>
      </c>
      <c r="B253" s="507" t="s">
        <v>1311</v>
      </c>
      <c r="C253" s="508" t="s">
        <v>1312</v>
      </c>
      <c r="D253" s="509"/>
      <c r="E253" s="510" t="s">
        <v>22</v>
      </c>
      <c r="F253" s="511"/>
      <c r="G253" s="511"/>
      <c r="H253" s="512"/>
      <c r="I253" s="510" t="s">
        <v>22</v>
      </c>
      <c r="J253" s="510"/>
      <c r="K253" s="509"/>
    </row>
    <row r="254" spans="1:11" x14ac:dyDescent="0.3">
      <c r="A254" s="506" t="s">
        <v>1322</v>
      </c>
      <c r="B254" s="513" t="s">
        <v>1311</v>
      </c>
      <c r="C254" s="508" t="s">
        <v>1312</v>
      </c>
      <c r="D254" s="509"/>
      <c r="E254" s="510" t="s">
        <v>22</v>
      </c>
      <c r="F254" s="511"/>
      <c r="G254" s="511"/>
      <c r="H254" s="512"/>
      <c r="I254" s="510" t="s">
        <v>22</v>
      </c>
      <c r="J254" s="510"/>
      <c r="K254" s="509"/>
    </row>
    <row r="255" spans="1:11" x14ac:dyDescent="0.3">
      <c r="A255" s="506" t="s">
        <v>1323</v>
      </c>
      <c r="B255" s="507" t="s">
        <v>1311</v>
      </c>
      <c r="C255" s="508" t="s">
        <v>1312</v>
      </c>
      <c r="D255" s="509"/>
      <c r="E255" s="510" t="s">
        <v>22</v>
      </c>
      <c r="F255" s="511"/>
      <c r="G255" s="511"/>
      <c r="H255" s="512"/>
      <c r="I255" s="510" t="s">
        <v>22</v>
      </c>
      <c r="J255" s="510"/>
      <c r="K255" s="509"/>
    </row>
    <row r="256" spans="1:11" x14ac:dyDescent="0.3">
      <c r="A256" s="506" t="s">
        <v>1324</v>
      </c>
      <c r="B256" s="507" t="s">
        <v>1311</v>
      </c>
      <c r="C256" s="508" t="s">
        <v>1312</v>
      </c>
      <c r="D256" s="509"/>
      <c r="E256" s="510" t="s">
        <v>22</v>
      </c>
      <c r="F256" s="517"/>
      <c r="G256" s="517"/>
      <c r="H256" s="512"/>
      <c r="I256" s="510" t="s">
        <v>22</v>
      </c>
      <c r="J256" s="510"/>
      <c r="K256" s="509"/>
    </row>
    <row r="257" spans="1:11" x14ac:dyDescent="0.3">
      <c r="A257" s="506" t="s">
        <v>1325</v>
      </c>
      <c r="B257" s="507" t="s">
        <v>1311</v>
      </c>
      <c r="C257" s="508" t="s">
        <v>1312</v>
      </c>
      <c r="D257" s="509"/>
      <c r="E257" s="510" t="s">
        <v>22</v>
      </c>
      <c r="F257" s="511"/>
      <c r="G257" s="511"/>
      <c r="H257" s="512"/>
      <c r="I257" s="510" t="s">
        <v>22</v>
      </c>
      <c r="J257" s="510"/>
      <c r="K257" s="509"/>
    </row>
    <row r="258" spans="1:11" x14ac:dyDescent="0.3">
      <c r="A258" s="506" t="s">
        <v>1326</v>
      </c>
      <c r="B258" s="507" t="s">
        <v>1311</v>
      </c>
      <c r="C258" s="508" t="s">
        <v>1312</v>
      </c>
      <c r="D258" s="509"/>
      <c r="E258" s="510" t="s">
        <v>22</v>
      </c>
      <c r="F258" s="511"/>
      <c r="G258" s="511"/>
      <c r="H258" s="512"/>
      <c r="I258" s="510" t="s">
        <v>22</v>
      </c>
      <c r="J258" s="510"/>
      <c r="K258" s="509"/>
    </row>
    <row r="259" spans="1:11" x14ac:dyDescent="0.3">
      <c r="A259" s="506" t="s">
        <v>1327</v>
      </c>
      <c r="B259" s="507" t="s">
        <v>1311</v>
      </c>
      <c r="C259" s="508" t="s">
        <v>1312</v>
      </c>
      <c r="D259" s="509"/>
      <c r="E259" s="510" t="s">
        <v>22</v>
      </c>
      <c r="F259" s="511"/>
      <c r="G259" s="511"/>
      <c r="H259" s="512"/>
      <c r="I259" s="510" t="s">
        <v>22</v>
      </c>
      <c r="J259" s="510"/>
      <c r="K259" s="509"/>
    </row>
    <row r="260" spans="1:11" x14ac:dyDescent="0.3">
      <c r="A260" s="506" t="s">
        <v>1328</v>
      </c>
      <c r="B260" s="507" t="s">
        <v>1311</v>
      </c>
      <c r="C260" s="508" t="s">
        <v>1312</v>
      </c>
      <c r="D260" s="509"/>
      <c r="E260" s="510" t="s">
        <v>22</v>
      </c>
      <c r="F260" s="511"/>
      <c r="G260" s="511"/>
      <c r="H260" s="512"/>
      <c r="I260" s="510" t="s">
        <v>22</v>
      </c>
      <c r="J260" s="510"/>
      <c r="K260" s="509"/>
    </row>
    <row r="261" spans="1:11" x14ac:dyDescent="0.3">
      <c r="A261" s="506" t="s">
        <v>1329</v>
      </c>
      <c r="B261" s="507" t="s">
        <v>1311</v>
      </c>
      <c r="C261" s="508" t="s">
        <v>1312</v>
      </c>
      <c r="D261" s="509"/>
      <c r="E261" s="510" t="s">
        <v>22</v>
      </c>
      <c r="F261" s="511"/>
      <c r="G261" s="511"/>
      <c r="H261" s="512"/>
      <c r="I261" s="510" t="s">
        <v>22</v>
      </c>
      <c r="J261" s="510"/>
      <c r="K261" s="509"/>
    </row>
    <row r="262" spans="1:11" x14ac:dyDescent="0.3">
      <c r="A262" s="506" t="s">
        <v>1330</v>
      </c>
      <c r="B262" s="507" t="s">
        <v>1311</v>
      </c>
      <c r="C262" s="508" t="s">
        <v>1312</v>
      </c>
      <c r="D262" s="509"/>
      <c r="E262" s="510" t="s">
        <v>22</v>
      </c>
      <c r="F262" s="511"/>
      <c r="G262" s="511"/>
      <c r="H262" s="512"/>
      <c r="I262" s="510" t="s">
        <v>22</v>
      </c>
      <c r="J262" s="510"/>
      <c r="K262" s="509"/>
    </row>
    <row r="263" spans="1:11" x14ac:dyDescent="0.3">
      <c r="A263" s="506" t="s">
        <v>1331</v>
      </c>
      <c r="B263" s="507" t="s">
        <v>1311</v>
      </c>
      <c r="C263" s="508" t="s">
        <v>1312</v>
      </c>
      <c r="D263" s="509"/>
      <c r="E263" s="510" t="s">
        <v>22</v>
      </c>
      <c r="F263" s="511"/>
      <c r="G263" s="511"/>
      <c r="H263" s="512"/>
      <c r="I263" s="510" t="s">
        <v>22</v>
      </c>
      <c r="J263" s="510"/>
      <c r="K263" s="509"/>
    </row>
    <row r="264" spans="1:11" x14ac:dyDescent="0.3">
      <c r="A264" s="506" t="s">
        <v>1332</v>
      </c>
      <c r="B264" s="513" t="s">
        <v>1311</v>
      </c>
      <c r="C264" s="508" t="s">
        <v>1312</v>
      </c>
      <c r="D264" s="509"/>
      <c r="E264" s="510" t="s">
        <v>22</v>
      </c>
      <c r="F264" s="511"/>
      <c r="G264" s="511"/>
      <c r="H264" s="512"/>
      <c r="I264" s="510" t="s">
        <v>22</v>
      </c>
      <c r="J264" s="510"/>
      <c r="K264" s="509"/>
    </row>
    <row r="265" spans="1:11" x14ac:dyDescent="0.3">
      <c r="A265" s="506" t="s">
        <v>1333</v>
      </c>
      <c r="B265" s="513" t="s">
        <v>1311</v>
      </c>
      <c r="C265" s="508" t="s">
        <v>1312</v>
      </c>
      <c r="D265" s="509"/>
      <c r="E265" s="510" t="s">
        <v>22</v>
      </c>
      <c r="F265" s="511"/>
      <c r="G265" s="511"/>
      <c r="H265" s="512"/>
      <c r="I265" s="510" t="s">
        <v>22</v>
      </c>
      <c r="J265" s="510"/>
      <c r="K265" s="509"/>
    </row>
    <row r="266" spans="1:11" x14ac:dyDescent="0.3">
      <c r="A266" s="506" t="s">
        <v>1334</v>
      </c>
      <c r="B266" s="507" t="s">
        <v>1311</v>
      </c>
      <c r="C266" s="508" t="s">
        <v>1312</v>
      </c>
      <c r="D266" s="509"/>
      <c r="E266" s="510" t="s">
        <v>22</v>
      </c>
      <c r="F266" s="511"/>
      <c r="G266" s="511"/>
      <c r="H266" s="512"/>
      <c r="I266" s="510" t="s">
        <v>22</v>
      </c>
      <c r="J266" s="510"/>
      <c r="K266" s="509"/>
    </row>
    <row r="267" spans="1:11" x14ac:dyDescent="0.3">
      <c r="A267" s="506" t="s">
        <v>1335</v>
      </c>
      <c r="B267" s="507" t="s">
        <v>1311</v>
      </c>
      <c r="C267" s="508" t="s">
        <v>1312</v>
      </c>
      <c r="D267" s="509"/>
      <c r="E267" s="510" t="s">
        <v>22</v>
      </c>
      <c r="F267" s="511"/>
      <c r="G267" s="511"/>
      <c r="H267" s="512"/>
      <c r="I267" s="510" t="s">
        <v>22</v>
      </c>
      <c r="J267" s="510"/>
      <c r="K267" s="509"/>
    </row>
    <row r="268" spans="1:11" x14ac:dyDescent="0.3">
      <c r="A268" s="506" t="s">
        <v>1336</v>
      </c>
      <c r="B268" s="507" t="s">
        <v>1311</v>
      </c>
      <c r="C268" s="508" t="s">
        <v>1312</v>
      </c>
      <c r="D268" s="509"/>
      <c r="E268" s="510" t="s">
        <v>22</v>
      </c>
      <c r="F268" s="511"/>
      <c r="G268" s="511"/>
      <c r="H268" s="512"/>
      <c r="I268" s="510" t="s">
        <v>22</v>
      </c>
      <c r="J268" s="510"/>
      <c r="K268" s="509"/>
    </row>
    <row r="269" spans="1:11" x14ac:dyDescent="0.3">
      <c r="A269" s="506" t="s">
        <v>1337</v>
      </c>
      <c r="B269" s="507" t="s">
        <v>1311</v>
      </c>
      <c r="C269" s="508" t="s">
        <v>1312</v>
      </c>
      <c r="D269" s="509"/>
      <c r="E269" s="510" t="s">
        <v>22</v>
      </c>
      <c r="F269" s="511"/>
      <c r="G269" s="511"/>
      <c r="H269" s="512"/>
      <c r="I269" s="510" t="s">
        <v>22</v>
      </c>
      <c r="J269" s="510"/>
      <c r="K269" s="509"/>
    </row>
    <row r="270" spans="1:11" x14ac:dyDescent="0.3">
      <c r="A270" s="506" t="s">
        <v>1338</v>
      </c>
      <c r="B270" s="507" t="s">
        <v>1311</v>
      </c>
      <c r="C270" s="508" t="s">
        <v>1312</v>
      </c>
      <c r="D270" s="509"/>
      <c r="E270" s="510" t="s">
        <v>22</v>
      </c>
      <c r="F270" s="511"/>
      <c r="G270" s="511"/>
      <c r="H270" s="512"/>
      <c r="I270" s="510" t="s">
        <v>22</v>
      </c>
      <c r="J270" s="510"/>
      <c r="K270" s="509"/>
    </row>
    <row r="271" spans="1:11" x14ac:dyDescent="0.3">
      <c r="A271" s="506" t="s">
        <v>1339</v>
      </c>
      <c r="B271" s="507" t="s">
        <v>1311</v>
      </c>
      <c r="C271" s="508" t="s">
        <v>1312</v>
      </c>
      <c r="D271" s="509"/>
      <c r="E271" s="510" t="s">
        <v>22</v>
      </c>
      <c r="F271" s="511"/>
      <c r="G271" s="511"/>
      <c r="H271" s="512"/>
      <c r="I271" s="510" t="s">
        <v>22</v>
      </c>
      <c r="J271" s="510"/>
      <c r="K271" s="509"/>
    </row>
    <row r="272" spans="1:11" x14ac:dyDescent="0.3">
      <c r="A272" s="506" t="s">
        <v>1340</v>
      </c>
      <c r="B272" s="507" t="s">
        <v>1311</v>
      </c>
      <c r="C272" s="508" t="s">
        <v>1312</v>
      </c>
      <c r="D272" s="509"/>
      <c r="E272" s="510" t="s">
        <v>22</v>
      </c>
      <c r="F272" s="511"/>
      <c r="G272" s="511"/>
      <c r="H272" s="512"/>
      <c r="I272" s="510" t="s">
        <v>22</v>
      </c>
      <c r="J272" s="510"/>
      <c r="K272" s="509"/>
    </row>
    <row r="273" spans="1:11" x14ac:dyDescent="0.3">
      <c r="A273" s="506" t="s">
        <v>1341</v>
      </c>
      <c r="B273" s="507" t="s">
        <v>1311</v>
      </c>
      <c r="C273" s="508" t="s">
        <v>1312</v>
      </c>
      <c r="D273" s="509"/>
      <c r="E273" s="510" t="s">
        <v>22</v>
      </c>
      <c r="F273" s="511"/>
      <c r="G273" s="511"/>
      <c r="H273" s="512"/>
      <c r="I273" s="510" t="s">
        <v>22</v>
      </c>
      <c r="J273" s="510"/>
      <c r="K273" s="509"/>
    </row>
    <row r="274" spans="1:11" x14ac:dyDescent="0.3">
      <c r="A274" s="506" t="s">
        <v>1342</v>
      </c>
      <c r="B274" s="507" t="s">
        <v>1311</v>
      </c>
      <c r="C274" s="508" t="s">
        <v>1312</v>
      </c>
      <c r="D274" s="509"/>
      <c r="E274" s="510" t="s">
        <v>22</v>
      </c>
      <c r="F274" s="511"/>
      <c r="G274" s="511"/>
      <c r="H274" s="512"/>
      <c r="I274" s="510" t="s">
        <v>22</v>
      </c>
      <c r="J274" s="510"/>
      <c r="K274" s="509"/>
    </row>
    <row r="275" spans="1:11" x14ac:dyDescent="0.3">
      <c r="A275" s="506" t="s">
        <v>1343</v>
      </c>
      <c r="B275" s="507" t="s">
        <v>1311</v>
      </c>
      <c r="C275" s="508" t="s">
        <v>1312</v>
      </c>
      <c r="D275" s="509"/>
      <c r="E275" s="510" t="s">
        <v>22</v>
      </c>
      <c r="F275" s="511"/>
      <c r="G275" s="511"/>
      <c r="H275" s="512"/>
      <c r="I275" s="510" t="s">
        <v>22</v>
      </c>
      <c r="J275" s="510"/>
      <c r="K275" s="509"/>
    </row>
    <row r="276" spans="1:11" x14ac:dyDescent="0.3">
      <c r="A276" s="506" t="s">
        <v>1344</v>
      </c>
      <c r="B276" s="507" t="s">
        <v>1311</v>
      </c>
      <c r="C276" s="508" t="s">
        <v>1312</v>
      </c>
      <c r="D276" s="509"/>
      <c r="E276" s="510" t="s">
        <v>22</v>
      </c>
      <c r="F276" s="511"/>
      <c r="G276" s="511"/>
      <c r="H276" s="512"/>
      <c r="I276" s="510" t="s">
        <v>22</v>
      </c>
      <c r="J276" s="510"/>
      <c r="K276" s="509"/>
    </row>
  </sheetData>
  <mergeCells count="1">
    <mergeCell ref="A1:K1"/>
  </mergeCells>
  <pageMargins left="0.7" right="0.7" top="0.75" bottom="0.75" header="0.3" footer="0.3"/>
  <pageSetup paperSize="3" scale="57" fitToHeight="0" orientation="landscape" r:id="rId1"/>
  <drawing r:id="rId2"/>
  <legacy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63846-C0CD-4581-8A16-944A28128332}">
  <sheetPr codeName="Sheet23">
    <tabColor theme="9" tint="-0.249977111117893"/>
  </sheetPr>
  <dimension ref="A1:EJ24"/>
  <sheetViews>
    <sheetView zoomScaleNormal="100" workbookViewId="0">
      <selection activeCell="A3" sqref="A3:K5"/>
    </sheetView>
  </sheetViews>
  <sheetFormatPr defaultColWidth="8.88671875" defaultRowHeight="13.2" x14ac:dyDescent="0.25"/>
  <cols>
    <col min="1" max="1" width="15.6640625" style="488" customWidth="1"/>
    <col min="2" max="2" width="8.88671875" style="488"/>
    <col min="3" max="3" width="35.109375" style="488" customWidth="1"/>
    <col min="4" max="4" width="18.6640625" style="488" customWidth="1"/>
    <col min="5" max="5" width="28.88671875" style="488" customWidth="1"/>
    <col min="6" max="6" width="22.44140625" style="488" customWidth="1"/>
    <col min="7" max="7" width="28.88671875" style="488" customWidth="1"/>
    <col min="8" max="8" width="21.88671875" style="488" customWidth="1"/>
    <col min="9" max="9" width="26.5546875" style="488" customWidth="1"/>
    <col min="10" max="10" width="15.5546875" style="488" customWidth="1"/>
    <col min="11" max="16" width="9.109375" style="488" customWidth="1"/>
    <col min="17" max="16384" width="8.88671875" style="488"/>
  </cols>
  <sheetData>
    <row r="1" spans="1:140" ht="40.200000000000003" customHeight="1" thickBot="1" x14ac:dyDescent="0.3">
      <c r="A1" s="937" t="s">
        <v>1345</v>
      </c>
      <c r="B1" s="938"/>
      <c r="C1" s="938"/>
      <c r="D1" s="938"/>
      <c r="E1" s="938"/>
      <c r="F1" s="938"/>
      <c r="G1" s="938"/>
      <c r="H1" s="938"/>
      <c r="I1" s="938"/>
      <c r="J1" s="938"/>
      <c r="K1" s="938"/>
      <c r="L1" s="544"/>
      <c r="M1" s="544"/>
      <c r="N1" s="54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c r="BD1" s="544"/>
      <c r="BE1" s="544"/>
      <c r="BF1" s="544"/>
      <c r="BG1" s="544"/>
      <c r="BH1" s="544"/>
      <c r="BI1" s="544"/>
      <c r="BJ1" s="544"/>
      <c r="BK1" s="544"/>
      <c r="BL1" s="544"/>
      <c r="BM1" s="544"/>
      <c r="BN1" s="544"/>
      <c r="BO1" s="544"/>
      <c r="BP1" s="544"/>
      <c r="BQ1" s="544"/>
      <c r="BR1" s="544"/>
      <c r="BS1" s="544"/>
      <c r="BT1" s="544"/>
      <c r="BU1" s="544"/>
      <c r="BV1" s="544"/>
      <c r="BW1" s="544"/>
      <c r="BX1" s="544"/>
      <c r="BY1" s="544"/>
      <c r="BZ1" s="544"/>
      <c r="CA1" s="544"/>
      <c r="CB1" s="544"/>
      <c r="CC1" s="544"/>
      <c r="CD1" s="544"/>
      <c r="CE1" s="544"/>
      <c r="CF1" s="544"/>
      <c r="CG1" s="544"/>
      <c r="CH1" s="544"/>
      <c r="CI1" s="544"/>
      <c r="CJ1" s="544"/>
      <c r="CK1" s="544"/>
      <c r="CL1" s="544"/>
      <c r="CM1" s="544"/>
      <c r="CN1" s="544"/>
      <c r="CO1" s="544"/>
      <c r="CP1" s="544"/>
      <c r="CQ1" s="544"/>
      <c r="CR1" s="544"/>
      <c r="CS1" s="544"/>
      <c r="CT1" s="544"/>
      <c r="CU1" s="544"/>
      <c r="CV1" s="544"/>
      <c r="CW1" s="544"/>
      <c r="CX1" s="544"/>
      <c r="CY1" s="544"/>
      <c r="CZ1" s="544"/>
      <c r="DA1" s="544"/>
      <c r="DB1" s="544"/>
      <c r="DC1" s="544"/>
      <c r="DD1" s="544"/>
      <c r="DE1" s="544"/>
      <c r="DF1" s="544"/>
      <c r="DG1" s="544"/>
      <c r="DH1" s="544"/>
      <c r="DI1" s="544"/>
      <c r="DJ1" s="544"/>
      <c r="DK1" s="544"/>
      <c r="DL1" s="544"/>
      <c r="DM1" s="544"/>
      <c r="DN1" s="544"/>
      <c r="DO1" s="544"/>
      <c r="DP1" s="544"/>
      <c r="DQ1" s="544"/>
      <c r="DR1" s="544"/>
      <c r="DS1" s="544"/>
      <c r="DT1" s="544"/>
      <c r="DU1" s="544"/>
      <c r="DV1" s="544"/>
      <c r="DW1" s="544"/>
      <c r="DX1" s="544"/>
      <c r="DY1" s="544"/>
      <c r="DZ1" s="544"/>
      <c r="EA1" s="544"/>
      <c r="EB1" s="544"/>
      <c r="EC1" s="544"/>
      <c r="ED1" s="544"/>
      <c r="EE1" s="544"/>
      <c r="EF1" s="544"/>
      <c r="EG1" s="544"/>
      <c r="EH1" s="544"/>
      <c r="EI1" s="544"/>
      <c r="EJ1" s="544"/>
    </row>
    <row r="3" spans="1:140" ht="28.2" customHeight="1" x14ac:dyDescent="0.25">
      <c r="A3" s="1736" t="s">
        <v>1346</v>
      </c>
      <c r="B3" s="1737"/>
      <c r="C3" s="1737"/>
      <c r="D3" s="1737"/>
      <c r="E3" s="1737"/>
      <c r="F3" s="1737"/>
      <c r="G3" s="1737"/>
      <c r="H3" s="1737"/>
      <c r="I3" s="1737"/>
      <c r="J3" s="1737"/>
      <c r="K3" s="1737"/>
    </row>
    <row r="4" spans="1:140" ht="28.2" customHeight="1" x14ac:dyDescent="0.25">
      <c r="A4" s="1737"/>
      <c r="B4" s="1737"/>
      <c r="C4" s="1737"/>
      <c r="D4" s="1737"/>
      <c r="E4" s="1737"/>
      <c r="F4" s="1737"/>
      <c r="G4" s="1737"/>
      <c r="H4" s="1737"/>
      <c r="I4" s="1737"/>
      <c r="J4" s="1737"/>
      <c r="K4" s="1737"/>
    </row>
    <row r="5" spans="1:140" ht="28.2" customHeight="1" x14ac:dyDescent="0.25">
      <c r="A5" s="1737"/>
      <c r="B5" s="1737"/>
      <c r="C5" s="1737"/>
      <c r="D5" s="1737"/>
      <c r="E5" s="1737"/>
      <c r="F5" s="1737"/>
      <c r="G5" s="1737"/>
      <c r="H5" s="1737"/>
      <c r="I5" s="1737"/>
      <c r="J5" s="1737"/>
      <c r="K5" s="1737"/>
    </row>
    <row r="6" spans="1:140" s="572" customFormat="1" ht="17.399999999999999" customHeight="1" thickBot="1" x14ac:dyDescent="0.3">
      <c r="A6" s="744"/>
      <c r="B6" s="744"/>
      <c r="C6" s="744"/>
      <c r="D6" s="744"/>
      <c r="E6" s="744"/>
      <c r="F6" s="744"/>
      <c r="G6" s="744"/>
      <c r="H6" s="744"/>
      <c r="I6" s="744"/>
      <c r="J6" s="744"/>
      <c r="K6" s="744"/>
    </row>
    <row r="7" spans="1:140" ht="23.25" customHeight="1" thickBot="1" x14ac:dyDescent="0.3">
      <c r="A7" s="745"/>
      <c r="B7" s="745"/>
      <c r="C7" s="1722" t="s">
        <v>410</v>
      </c>
      <c r="D7" s="1724"/>
      <c r="E7" s="1725" t="s">
        <v>411</v>
      </c>
      <c r="F7" s="1738"/>
      <c r="G7" s="1738"/>
      <c r="H7" s="1738"/>
      <c r="I7" s="1726"/>
      <c r="J7" s="745"/>
      <c r="K7" s="745"/>
    </row>
    <row r="8" spans="1:140" ht="31.2" x14ac:dyDescent="0.3">
      <c r="B8" s="745"/>
      <c r="C8" s="769" t="s">
        <v>1347</v>
      </c>
      <c r="D8" s="769" t="s">
        <v>765</v>
      </c>
      <c r="E8" s="769" t="s">
        <v>1348</v>
      </c>
      <c r="F8" s="769" t="s">
        <v>1349</v>
      </c>
      <c r="G8" s="769" t="s">
        <v>1350</v>
      </c>
      <c r="H8" s="769" t="s">
        <v>1351</v>
      </c>
      <c r="I8" s="769" t="s">
        <v>1352</v>
      </c>
    </row>
    <row r="9" spans="1:140" s="746" customFormat="1" ht="15" x14ac:dyDescent="0.25">
      <c r="C9" s="746" t="s">
        <v>802</v>
      </c>
      <c r="D9" s="748" t="s">
        <v>417</v>
      </c>
      <c r="E9" s="748" t="s">
        <v>417</v>
      </c>
      <c r="F9" s="749"/>
      <c r="I9" s="749" t="s">
        <v>1353</v>
      </c>
    </row>
    <row r="10" spans="1:140" s="746" customFormat="1" ht="15" x14ac:dyDescent="0.25">
      <c r="C10" s="746" t="s">
        <v>804</v>
      </c>
      <c r="D10" s="748" t="s">
        <v>417</v>
      </c>
      <c r="E10" s="748" t="s">
        <v>417</v>
      </c>
      <c r="F10" s="749"/>
      <c r="I10" s="749" t="s">
        <v>1353</v>
      </c>
    </row>
    <row r="11" spans="1:140" s="746" customFormat="1" ht="15" x14ac:dyDescent="0.25">
      <c r="C11" s="746" t="s">
        <v>1354</v>
      </c>
      <c r="D11" s="748" t="s">
        <v>417</v>
      </c>
      <c r="E11" s="748" t="s">
        <v>417</v>
      </c>
      <c r="F11" s="749"/>
      <c r="G11" s="749"/>
      <c r="H11" s="749"/>
      <c r="I11" s="749" t="s">
        <v>1353</v>
      </c>
    </row>
    <row r="12" spans="1:140" s="746" customFormat="1" ht="15" x14ac:dyDescent="0.25">
      <c r="C12" s="746" t="s">
        <v>1355</v>
      </c>
      <c r="D12" s="748" t="s">
        <v>417</v>
      </c>
      <c r="E12" s="748" t="s">
        <v>417</v>
      </c>
      <c r="F12" s="749"/>
      <c r="G12" s="749"/>
      <c r="H12" s="749"/>
      <c r="I12" s="749" t="s">
        <v>1353</v>
      </c>
    </row>
    <row r="13" spans="1:140" s="746" customFormat="1" ht="15" x14ac:dyDescent="0.25">
      <c r="C13" s="746" t="s">
        <v>1356</v>
      </c>
      <c r="D13" s="748" t="s">
        <v>417</v>
      </c>
      <c r="E13" s="748" t="s">
        <v>417</v>
      </c>
      <c r="F13" s="749"/>
      <c r="G13" s="749"/>
      <c r="H13" s="749"/>
      <c r="I13" s="749" t="s">
        <v>1353</v>
      </c>
    </row>
    <row r="14" spans="1:140" s="746" customFormat="1" ht="13.8" x14ac:dyDescent="0.25">
      <c r="D14" s="749"/>
      <c r="E14" s="749"/>
      <c r="F14" s="749"/>
      <c r="I14" s="749"/>
    </row>
    <row r="15" spans="1:140" s="746" customFormat="1" ht="15" x14ac:dyDescent="0.25">
      <c r="C15" s="746" t="s">
        <v>1357</v>
      </c>
      <c r="D15" s="748" t="s">
        <v>417</v>
      </c>
      <c r="E15" s="748" t="s">
        <v>417</v>
      </c>
      <c r="F15" s="749"/>
      <c r="I15" s="749" t="s">
        <v>1353</v>
      </c>
    </row>
    <row r="16" spans="1:140" s="746" customFormat="1" ht="13.8" x14ac:dyDescent="0.25">
      <c r="D16" s="750"/>
      <c r="E16" s="750"/>
      <c r="F16" s="750"/>
      <c r="G16" s="751"/>
      <c r="H16" s="751"/>
      <c r="I16" s="752"/>
    </row>
    <row r="17" spans="2:9" s="746" customFormat="1" ht="13.8" x14ac:dyDescent="0.25">
      <c r="I17" s="749"/>
    </row>
    <row r="18" spans="2:9" s="746" customFormat="1" ht="13.8" x14ac:dyDescent="0.25">
      <c r="B18" s="746" t="s">
        <v>1358</v>
      </c>
    </row>
    <row r="19" spans="2:9" s="746" customFormat="1" ht="14.4" x14ac:dyDescent="0.25">
      <c r="B19" s="747"/>
      <c r="C19" s="746" t="s">
        <v>1359</v>
      </c>
    </row>
    <row r="20" spans="2:9" s="746" customFormat="1" ht="14.4" x14ac:dyDescent="0.25">
      <c r="B20" s="747"/>
      <c r="C20" s="746" t="s">
        <v>1360</v>
      </c>
    </row>
    <row r="21" spans="2:9" s="746" customFormat="1" ht="14.4" x14ac:dyDescent="0.25">
      <c r="B21" s="747"/>
      <c r="C21" s="746" t="s">
        <v>1361</v>
      </c>
    </row>
    <row r="22" spans="2:9" s="746" customFormat="1" ht="13.8" x14ac:dyDescent="0.25"/>
    <row r="23" spans="2:9" s="746" customFormat="1" ht="13.8" x14ac:dyDescent="0.25"/>
    <row r="24" spans="2:9" s="746" customFormat="1" ht="13.8" x14ac:dyDescent="0.25">
      <c r="B24" s="746" t="s">
        <v>1362</v>
      </c>
    </row>
  </sheetData>
  <mergeCells count="4">
    <mergeCell ref="A1:K1"/>
    <mergeCell ref="A3:K5"/>
    <mergeCell ref="E7:I7"/>
    <mergeCell ref="C7:D7"/>
  </mergeCells>
  <dataValidations count="2">
    <dataValidation type="list" allowBlank="1" showInputMessage="1" showErrorMessage="1" sqref="D9:D13 D15" xr:uid="{F853F305-CE91-47B9-BA46-1268ADE98C09}">
      <formula1>"Yes, No"</formula1>
    </dataValidation>
    <dataValidation type="list" allowBlank="1" showInputMessage="1" showErrorMessage="1" sqref="E9:E13 E15" xr:uid="{5535BC18-3073-429A-ACFC-CCF160DC7BEC}">
      <formula1>"Yes, No, n/a"</formula1>
    </dataValidation>
  </dataValidation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F3ED9-951B-4294-99AE-F4EC6BA51946}">
  <sheetPr codeName="Sheet34">
    <tabColor theme="9" tint="-0.249977111117893"/>
  </sheetPr>
  <dimension ref="A1:BL31"/>
  <sheetViews>
    <sheetView zoomScaleNormal="100" workbookViewId="0">
      <selection activeCell="E7" sqref="E7:J7"/>
    </sheetView>
  </sheetViews>
  <sheetFormatPr defaultColWidth="8.109375" defaultRowHeight="14.4" x14ac:dyDescent="0.3"/>
  <cols>
    <col min="1" max="1" width="12.33203125" style="718" bestFit="1" customWidth="1"/>
    <col min="2" max="2" width="38.44140625" style="718" bestFit="1" customWidth="1"/>
    <col min="3" max="3" width="15.5546875" style="718" bestFit="1" customWidth="1"/>
    <col min="4" max="4" width="27.5546875" style="718" bestFit="1" customWidth="1"/>
    <col min="5" max="5" width="10.5546875" style="718" customWidth="1"/>
    <col min="6" max="6" width="11.33203125" style="718" customWidth="1"/>
    <col min="7" max="7" width="11.6640625" style="718" customWidth="1"/>
    <col min="8" max="8" width="14.44140625" style="718" customWidth="1"/>
    <col min="9" max="9" width="23.6640625" style="718" customWidth="1"/>
    <col min="10" max="10" width="23.33203125" style="718" customWidth="1"/>
    <col min="11" max="16384" width="8.109375" style="718"/>
  </cols>
  <sheetData>
    <row r="1" spans="1:64" s="488" customFormat="1" ht="40.200000000000003" customHeight="1" x14ac:dyDescent="0.3">
      <c r="A1" s="1741" t="s">
        <v>1363</v>
      </c>
      <c r="B1" s="1742"/>
      <c r="C1" s="1742"/>
      <c r="D1" s="1742"/>
      <c r="E1" s="1742"/>
      <c r="F1" s="1742"/>
      <c r="G1" s="1742"/>
      <c r="H1" s="1742"/>
      <c r="I1" s="1742"/>
      <c r="J1" s="1742"/>
      <c r="K1" s="718"/>
      <c r="L1" s="718"/>
      <c r="M1" s="718"/>
      <c r="N1" s="718"/>
      <c r="O1" s="718"/>
      <c r="P1" s="718"/>
      <c r="Q1" s="718"/>
      <c r="R1" s="718"/>
      <c r="S1" s="718"/>
      <c r="T1" s="718"/>
      <c r="U1" s="718"/>
      <c r="V1" s="718"/>
      <c r="W1" s="718"/>
      <c r="X1" s="718"/>
      <c r="Y1" s="718"/>
      <c r="Z1" s="718"/>
      <c r="AA1" s="718"/>
      <c r="AB1" s="718"/>
      <c r="AC1" s="718"/>
      <c r="AD1" s="718"/>
      <c r="AE1" s="718"/>
      <c r="AF1" s="718"/>
      <c r="AG1" s="718"/>
      <c r="AH1" s="718"/>
      <c r="AI1" s="718"/>
      <c r="AJ1" s="718"/>
      <c r="AK1" s="718"/>
      <c r="AL1" s="718"/>
      <c r="AM1" s="718"/>
      <c r="AN1" s="718"/>
      <c r="AO1" s="718"/>
      <c r="AP1" s="718"/>
      <c r="AQ1" s="718"/>
      <c r="AR1" s="718"/>
      <c r="AS1" s="718"/>
      <c r="AT1" s="718"/>
      <c r="AU1" s="718"/>
      <c r="AV1" s="718"/>
      <c r="AW1" s="718"/>
      <c r="AX1" s="718"/>
      <c r="AY1" s="718"/>
      <c r="AZ1" s="718"/>
      <c r="BA1" s="718"/>
      <c r="BB1" s="718"/>
      <c r="BC1" s="718"/>
      <c r="BD1" s="718"/>
      <c r="BE1" s="718"/>
      <c r="BF1" s="718"/>
      <c r="BG1" s="718"/>
      <c r="BH1" s="718"/>
      <c r="BI1" s="718"/>
      <c r="BJ1" s="718"/>
      <c r="BK1" s="718"/>
      <c r="BL1" s="718"/>
    </row>
    <row r="3" spans="1:64" ht="22.95" customHeight="1" x14ac:dyDescent="0.3">
      <c r="A3" s="1736" t="s">
        <v>1364</v>
      </c>
      <c r="B3" s="1736"/>
      <c r="C3" s="1736"/>
      <c r="D3" s="1736"/>
      <c r="E3" s="1736"/>
      <c r="F3" s="1736"/>
      <c r="G3" s="1736"/>
      <c r="H3" s="1736"/>
      <c r="I3" s="1736"/>
      <c r="J3" s="756"/>
    </row>
    <row r="4" spans="1:64" ht="22.95" customHeight="1" x14ac:dyDescent="0.3">
      <c r="A4" s="1736"/>
      <c r="B4" s="1736"/>
      <c r="C4" s="1736"/>
      <c r="D4" s="1736"/>
      <c r="E4" s="1736"/>
      <c r="F4" s="1736"/>
      <c r="G4" s="1736"/>
      <c r="H4" s="1736"/>
      <c r="I4" s="1736"/>
      <c r="J4" s="756"/>
      <c r="K4" s="757"/>
    </row>
    <row r="5" spans="1:64" ht="22.95" customHeight="1" x14ac:dyDescent="0.3">
      <c r="A5" s="1736"/>
      <c r="B5" s="1736"/>
      <c r="C5" s="1736"/>
      <c r="D5" s="1736"/>
      <c r="E5" s="1736"/>
      <c r="F5" s="1736"/>
      <c r="G5" s="1736"/>
      <c r="H5" s="1736"/>
      <c r="I5" s="1736"/>
      <c r="J5" s="756"/>
      <c r="K5" s="757"/>
    </row>
    <row r="7" spans="1:64" ht="15" thickBot="1" x14ac:dyDescent="0.35">
      <c r="E7" s="1739" t="s">
        <v>1365</v>
      </c>
      <c r="F7" s="1740"/>
      <c r="G7" s="1740"/>
      <c r="H7" s="1740"/>
      <c r="I7" s="1740"/>
      <c r="J7" s="1740"/>
    </row>
    <row r="8" spans="1:64" ht="29.4" thickBot="1" x14ac:dyDescent="0.35">
      <c r="A8" s="758" t="s">
        <v>797</v>
      </c>
      <c r="B8" s="759" t="s">
        <v>798</v>
      </c>
      <c r="C8" s="758" t="s">
        <v>805</v>
      </c>
      <c r="D8" s="760" t="s">
        <v>1366</v>
      </c>
      <c r="E8" s="761" t="s">
        <v>802</v>
      </c>
      <c r="F8" s="761" t="s">
        <v>803</v>
      </c>
      <c r="G8" s="761" t="s">
        <v>804</v>
      </c>
      <c r="H8" s="761" t="s">
        <v>1367</v>
      </c>
      <c r="I8" s="762" t="s">
        <v>1368</v>
      </c>
      <c r="J8" s="761" t="s">
        <v>7</v>
      </c>
    </row>
    <row r="9" spans="1:64" x14ac:dyDescent="0.3">
      <c r="A9" s="729"/>
      <c r="B9" s="730"/>
      <c r="C9" s="520"/>
      <c r="D9" s="763"/>
      <c r="E9" s="764"/>
      <c r="F9" s="764"/>
      <c r="G9" s="764"/>
      <c r="H9" s="764"/>
      <c r="I9" s="764"/>
      <c r="J9" s="764"/>
    </row>
    <row r="10" spans="1:64" x14ac:dyDescent="0.3">
      <c r="A10" s="729"/>
      <c r="B10" s="734"/>
      <c r="C10" s="520"/>
      <c r="D10" s="763"/>
      <c r="E10" s="764"/>
      <c r="F10" s="764"/>
      <c r="G10" s="764"/>
      <c r="H10" s="764"/>
      <c r="I10" s="764"/>
      <c r="J10" s="764"/>
    </row>
    <row r="11" spans="1:64" x14ac:dyDescent="0.3">
      <c r="A11" s="729"/>
      <c r="B11" s="734"/>
      <c r="C11" s="520"/>
      <c r="D11" s="763"/>
      <c r="E11" s="764"/>
      <c r="F11" s="764"/>
      <c r="G11" s="764"/>
      <c r="H11" s="764"/>
      <c r="I11" s="764"/>
      <c r="J11" s="764"/>
    </row>
    <row r="12" spans="1:64" x14ac:dyDescent="0.3">
      <c r="A12" s="729"/>
      <c r="B12" s="734"/>
      <c r="C12" s="520"/>
      <c r="D12" s="763"/>
      <c r="E12" s="764"/>
      <c r="F12" s="764"/>
      <c r="G12" s="764"/>
      <c r="H12" s="764"/>
      <c r="I12" s="764"/>
      <c r="J12" s="764"/>
    </row>
    <row r="13" spans="1:64" x14ac:dyDescent="0.3">
      <c r="A13" s="729"/>
      <c r="B13" s="734"/>
      <c r="C13" s="520"/>
      <c r="D13" s="763"/>
      <c r="E13" s="764"/>
      <c r="F13" s="764"/>
      <c r="G13" s="764"/>
      <c r="H13" s="764"/>
      <c r="I13" s="764"/>
      <c r="J13" s="764"/>
    </row>
    <row r="14" spans="1:64" x14ac:dyDescent="0.3">
      <c r="A14" s="729"/>
      <c r="B14" s="734"/>
      <c r="C14" s="520"/>
      <c r="D14" s="763"/>
      <c r="E14" s="764"/>
      <c r="F14" s="764"/>
      <c r="G14" s="764"/>
      <c r="H14" s="764"/>
      <c r="I14" s="764"/>
      <c r="J14" s="764"/>
    </row>
    <row r="15" spans="1:64" x14ac:dyDescent="0.3">
      <c r="A15" s="729"/>
      <c r="B15" s="734"/>
      <c r="C15" s="520"/>
      <c r="D15" s="763"/>
      <c r="E15" s="764"/>
      <c r="F15" s="764"/>
      <c r="G15" s="764"/>
      <c r="H15" s="764"/>
      <c r="I15" s="764"/>
      <c r="J15" s="764"/>
    </row>
    <row r="16" spans="1:64" x14ac:dyDescent="0.3">
      <c r="A16" s="729"/>
      <c r="B16" s="730"/>
      <c r="C16" s="520"/>
      <c r="D16" s="763"/>
      <c r="E16" s="764"/>
      <c r="F16" s="764"/>
      <c r="G16" s="764"/>
      <c r="H16" s="764"/>
      <c r="I16" s="764"/>
      <c r="J16" s="764"/>
    </row>
    <row r="17" spans="1:10" x14ac:dyDescent="0.3">
      <c r="A17" s="729"/>
      <c r="B17" s="730"/>
      <c r="C17" s="520"/>
      <c r="D17" s="763"/>
      <c r="E17" s="764"/>
      <c r="F17" s="764"/>
      <c r="G17" s="764"/>
      <c r="H17" s="764"/>
      <c r="I17" s="764"/>
      <c r="J17" s="764"/>
    </row>
    <row r="18" spans="1:10" x14ac:dyDescent="0.3">
      <c r="A18" s="729"/>
      <c r="B18" s="730"/>
      <c r="C18" s="520"/>
      <c r="D18" s="763"/>
      <c r="E18" s="764"/>
      <c r="F18" s="764"/>
      <c r="G18" s="764"/>
      <c r="H18" s="764"/>
      <c r="I18" s="764"/>
      <c r="J18" s="764"/>
    </row>
    <row r="19" spans="1:10" x14ac:dyDescent="0.3">
      <c r="A19" s="729"/>
      <c r="B19" s="734"/>
      <c r="C19" s="520"/>
      <c r="D19" s="763"/>
      <c r="E19" s="764"/>
      <c r="F19" s="764"/>
      <c r="G19" s="764"/>
      <c r="H19" s="764"/>
      <c r="I19" s="764"/>
      <c r="J19" s="764"/>
    </row>
    <row r="20" spans="1:10" x14ac:dyDescent="0.3">
      <c r="A20" s="729"/>
      <c r="B20" s="730"/>
      <c r="C20" s="520"/>
      <c r="D20" s="763"/>
      <c r="E20" s="764"/>
      <c r="F20" s="764"/>
      <c r="G20" s="764"/>
      <c r="H20" s="764"/>
      <c r="I20" s="764"/>
      <c r="J20" s="764"/>
    </row>
    <row r="21" spans="1:10" x14ac:dyDescent="0.3">
      <c r="A21" s="729"/>
      <c r="B21" s="730"/>
      <c r="C21" s="520"/>
      <c r="D21" s="763"/>
      <c r="E21" s="764"/>
      <c r="F21" s="764"/>
      <c r="G21" s="764"/>
      <c r="H21" s="764"/>
      <c r="I21" s="764"/>
      <c r="J21" s="764"/>
    </row>
    <row r="22" spans="1:10" x14ac:dyDescent="0.3">
      <c r="A22" s="729"/>
      <c r="B22" s="734"/>
      <c r="C22" s="520"/>
      <c r="D22" s="763"/>
      <c r="E22" s="764"/>
      <c r="F22" s="764"/>
      <c r="G22" s="764"/>
      <c r="H22" s="764"/>
      <c r="I22" s="764"/>
      <c r="J22" s="764"/>
    </row>
    <row r="23" spans="1:10" x14ac:dyDescent="0.3">
      <c r="A23" s="729"/>
      <c r="B23" s="734"/>
      <c r="C23" s="520"/>
      <c r="D23" s="763"/>
      <c r="E23" s="764"/>
      <c r="F23" s="764"/>
      <c r="G23" s="764"/>
      <c r="H23" s="764"/>
      <c r="I23" s="764"/>
      <c r="J23" s="764"/>
    </row>
    <row r="24" spans="1:10" x14ac:dyDescent="0.3">
      <c r="A24" s="729"/>
      <c r="B24" s="730"/>
      <c r="C24" s="520"/>
      <c r="D24" s="763"/>
      <c r="E24" s="764"/>
      <c r="F24" s="764"/>
      <c r="G24" s="764"/>
      <c r="H24" s="764"/>
      <c r="I24" s="764"/>
      <c r="J24" s="764"/>
    </row>
    <row r="25" spans="1:10" x14ac:dyDescent="0.3">
      <c r="A25" s="729"/>
      <c r="B25" s="734"/>
      <c r="C25" s="520"/>
      <c r="D25" s="763"/>
      <c r="E25" s="764"/>
      <c r="F25" s="764"/>
      <c r="G25" s="764"/>
      <c r="H25" s="764"/>
      <c r="I25" s="764"/>
      <c r="J25" s="764"/>
    </row>
    <row r="26" spans="1:10" x14ac:dyDescent="0.3">
      <c r="A26" s="729"/>
      <c r="B26" s="734"/>
      <c r="C26" s="520"/>
      <c r="D26" s="763"/>
      <c r="E26" s="764"/>
      <c r="F26" s="764"/>
      <c r="G26" s="764"/>
      <c r="H26" s="764"/>
      <c r="I26" s="764"/>
      <c r="J26" s="764"/>
    </row>
    <row r="27" spans="1:10" x14ac:dyDescent="0.3">
      <c r="A27" s="729"/>
      <c r="B27" s="734"/>
      <c r="C27" s="520"/>
      <c r="D27" s="763"/>
      <c r="E27" s="764"/>
      <c r="F27" s="764"/>
      <c r="G27" s="764"/>
      <c r="H27" s="764"/>
      <c r="I27" s="764"/>
      <c r="J27" s="764"/>
    </row>
    <row r="28" spans="1:10" x14ac:dyDescent="0.3">
      <c r="A28" s="729"/>
      <c r="B28" s="730"/>
      <c r="C28" s="520"/>
      <c r="D28" s="763"/>
      <c r="E28" s="764"/>
      <c r="F28" s="764"/>
      <c r="G28" s="764"/>
      <c r="H28" s="764"/>
      <c r="I28" s="764"/>
      <c r="J28" s="764"/>
    </row>
    <row r="29" spans="1:10" x14ac:dyDescent="0.3">
      <c r="A29" s="729"/>
      <c r="B29" s="734"/>
      <c r="C29" s="520"/>
      <c r="D29" s="763"/>
      <c r="E29" s="764"/>
      <c r="F29" s="764"/>
      <c r="G29" s="764"/>
      <c r="H29" s="764"/>
      <c r="I29" s="764"/>
      <c r="J29" s="764"/>
    </row>
    <row r="30" spans="1:10" x14ac:dyDescent="0.3">
      <c r="A30" s="729"/>
      <c r="B30" s="734"/>
      <c r="C30" s="520"/>
      <c r="D30" s="763"/>
      <c r="E30" s="764"/>
      <c r="F30" s="764"/>
      <c r="G30" s="764"/>
      <c r="H30" s="764"/>
      <c r="I30" s="764"/>
      <c r="J30" s="764"/>
    </row>
    <row r="31" spans="1:10" x14ac:dyDescent="0.3">
      <c r="A31" s="729"/>
      <c r="B31" s="734"/>
      <c r="C31" s="520"/>
      <c r="D31" s="763"/>
      <c r="E31" s="764"/>
      <c r="F31" s="764"/>
      <c r="G31" s="764"/>
      <c r="H31" s="764"/>
      <c r="I31" s="764"/>
      <c r="J31" s="764"/>
    </row>
  </sheetData>
  <mergeCells count="3">
    <mergeCell ref="E7:J7"/>
    <mergeCell ref="A1:J1"/>
    <mergeCell ref="A3:I5"/>
  </mergeCells>
  <dataValidations count="1">
    <dataValidation type="list" showInputMessage="1" showErrorMessage="1" sqref="E9:H31" xr:uid="{9319FE5C-8988-40E8-85F8-4FAD50D96598}">
      <formula1>"Detected, Not detected,"</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dvAspect="DVASPECT_ICON" shapeId="1016834" r:id="rId4">
          <objectPr defaultSize="0" r:id="rId5">
            <anchor moveWithCells="1">
              <from>
                <xdr:col>9</xdr:col>
                <xdr:colOff>335280</xdr:colOff>
                <xdr:row>2</xdr:row>
                <xdr:rowOff>45720</xdr:rowOff>
              </from>
              <to>
                <xdr:col>9</xdr:col>
                <xdr:colOff>1249680</xdr:colOff>
                <xdr:row>4</xdr:row>
                <xdr:rowOff>160020</xdr:rowOff>
              </to>
            </anchor>
          </objectPr>
        </oleObject>
      </mc:Choice>
      <mc:Fallback>
        <oleObject progId="Acrobat Document" dvAspect="DVASPECT_ICON" shapeId="1016834" r:id="rId4"/>
      </mc:Fallback>
    </mc:AlternateContent>
  </oleObject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1EAD8-1C44-466C-92BD-0E6E6050F5BD}">
  <sheetPr codeName="Sheet35">
    <pageSetUpPr fitToPage="1"/>
  </sheetPr>
  <dimension ref="A1:EI28"/>
  <sheetViews>
    <sheetView zoomScale="90" zoomScaleNormal="90" workbookViewId="0">
      <selection activeCell="I21" sqref="I21"/>
    </sheetView>
  </sheetViews>
  <sheetFormatPr defaultColWidth="8.109375" defaultRowHeight="14.4" x14ac:dyDescent="0.3"/>
  <cols>
    <col min="1" max="1" width="12.33203125" style="492" bestFit="1" customWidth="1"/>
    <col min="2" max="2" width="34.5546875" style="492" bestFit="1" customWidth="1"/>
    <col min="3" max="3" width="15.5546875" style="492" bestFit="1" customWidth="1"/>
    <col min="4" max="4" width="26.44140625" style="492" bestFit="1" customWidth="1"/>
    <col min="5" max="5" width="3.6640625" style="492" bestFit="1" customWidth="1"/>
    <col min="6" max="7" width="9.109375" style="492" bestFit="1" customWidth="1"/>
    <col min="8" max="8" width="6.88671875" style="492" bestFit="1" customWidth="1"/>
    <col min="9" max="9" width="20.109375" style="492" bestFit="1" customWidth="1"/>
    <col min="10" max="10" width="20.88671875" style="492" bestFit="1" customWidth="1"/>
    <col min="11" max="16384" width="8.109375" style="492"/>
  </cols>
  <sheetData>
    <row r="1" spans="1:139" s="488" customFormat="1" ht="40.200000000000003" customHeight="1" thickBot="1" x14ac:dyDescent="0.3">
      <c r="A1" s="937" t="s">
        <v>1369</v>
      </c>
      <c r="B1" s="938"/>
      <c r="C1" s="938"/>
      <c r="D1" s="938"/>
      <c r="E1" s="938"/>
      <c r="F1" s="938"/>
      <c r="G1" s="938"/>
      <c r="H1" s="938"/>
      <c r="I1" s="938"/>
      <c r="J1" s="939"/>
      <c r="K1" s="555"/>
      <c r="L1" s="555"/>
      <c r="M1" s="555"/>
      <c r="N1" s="555"/>
      <c r="O1" s="555"/>
      <c r="P1" s="555"/>
      <c r="Q1" s="555"/>
      <c r="R1" s="555"/>
      <c r="S1" s="555"/>
      <c r="T1" s="555"/>
      <c r="U1" s="555"/>
      <c r="V1" s="555"/>
      <c r="W1" s="555"/>
      <c r="X1" s="555"/>
      <c r="Y1" s="555"/>
      <c r="Z1" s="555"/>
      <c r="AA1" s="555"/>
      <c r="AB1" s="555"/>
      <c r="AC1" s="555"/>
      <c r="AD1" s="555"/>
      <c r="AE1" s="555"/>
      <c r="AF1" s="555"/>
      <c r="AG1" s="555"/>
      <c r="AH1" s="555"/>
      <c r="AI1" s="555"/>
      <c r="AJ1" s="555"/>
      <c r="AK1" s="555"/>
      <c r="AL1" s="555"/>
      <c r="AM1" s="555"/>
      <c r="AN1" s="555"/>
      <c r="AO1" s="555"/>
      <c r="AP1" s="555"/>
      <c r="AQ1" s="555"/>
      <c r="AR1" s="555"/>
      <c r="AS1" s="555"/>
      <c r="AT1" s="555"/>
      <c r="AU1" s="555"/>
      <c r="AV1" s="555"/>
      <c r="AW1" s="555"/>
      <c r="AX1" s="555"/>
      <c r="AY1" s="555"/>
      <c r="AZ1" s="555"/>
      <c r="BA1" s="555"/>
      <c r="BB1" s="555"/>
      <c r="BC1" s="555"/>
      <c r="BD1" s="555"/>
      <c r="BE1" s="555"/>
      <c r="BF1" s="555"/>
      <c r="BG1" s="555"/>
      <c r="BH1" s="555"/>
      <c r="BI1" s="555"/>
      <c r="BJ1" s="555"/>
      <c r="BK1" s="555"/>
      <c r="BL1" s="555"/>
      <c r="BM1" s="555"/>
      <c r="BN1" s="555"/>
      <c r="BO1" s="555"/>
      <c r="BP1" s="555"/>
      <c r="BQ1" s="555"/>
      <c r="BR1" s="555"/>
      <c r="BS1" s="555"/>
      <c r="BT1" s="555"/>
      <c r="BU1" s="555"/>
      <c r="BV1" s="555"/>
      <c r="BW1" s="555"/>
      <c r="BX1" s="555"/>
      <c r="BY1" s="555"/>
      <c r="BZ1" s="555"/>
      <c r="CA1" s="555"/>
      <c r="CB1" s="555"/>
      <c r="CC1" s="555"/>
      <c r="CD1" s="555"/>
      <c r="CE1" s="555"/>
      <c r="CF1" s="555"/>
      <c r="CG1" s="555"/>
      <c r="CH1" s="555"/>
      <c r="CI1" s="555"/>
      <c r="CJ1" s="555"/>
      <c r="CK1" s="555"/>
      <c r="CL1" s="555"/>
      <c r="CM1" s="555"/>
      <c r="CN1" s="555"/>
      <c r="CO1" s="555"/>
      <c r="CP1" s="555"/>
      <c r="CQ1" s="555"/>
      <c r="CR1" s="555"/>
      <c r="CS1" s="555"/>
      <c r="CT1" s="555"/>
      <c r="CU1" s="555"/>
      <c r="CV1" s="555"/>
      <c r="CW1" s="555"/>
      <c r="CX1" s="555"/>
      <c r="CY1" s="555"/>
      <c r="CZ1" s="555"/>
      <c r="DA1" s="555"/>
      <c r="DB1" s="555"/>
      <c r="DC1" s="555"/>
      <c r="DD1" s="555"/>
      <c r="DE1" s="555"/>
      <c r="DF1" s="555"/>
      <c r="DG1" s="555"/>
      <c r="DH1" s="555"/>
      <c r="DI1" s="555"/>
      <c r="DJ1" s="555"/>
      <c r="DK1" s="555"/>
      <c r="DL1" s="555"/>
      <c r="DM1" s="555"/>
      <c r="DN1" s="555"/>
      <c r="DO1" s="555"/>
      <c r="DP1" s="555"/>
      <c r="DQ1" s="555"/>
      <c r="DR1" s="555"/>
      <c r="DS1" s="555"/>
      <c r="DT1" s="555"/>
      <c r="DU1" s="555"/>
      <c r="DV1" s="555"/>
      <c r="DW1" s="555"/>
      <c r="DX1" s="555"/>
      <c r="DY1" s="555"/>
      <c r="DZ1" s="555"/>
      <c r="EA1" s="555"/>
      <c r="EB1" s="555"/>
      <c r="EC1" s="555"/>
      <c r="ED1" s="555"/>
      <c r="EE1" s="555"/>
      <c r="EF1" s="555"/>
      <c r="EG1" s="555"/>
      <c r="EH1" s="555"/>
      <c r="EI1" s="555"/>
    </row>
    <row r="2" spans="1:139" s="488" customFormat="1" ht="14.4" customHeight="1" x14ac:dyDescent="0.25">
      <c r="A2" s="556"/>
      <c r="B2" s="556"/>
      <c r="C2" s="556"/>
      <c r="D2" s="556"/>
      <c r="E2" s="556"/>
      <c r="F2" s="556"/>
      <c r="G2" s="556"/>
      <c r="H2" s="556"/>
      <c r="I2" s="556"/>
      <c r="J2" s="556"/>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c r="AL2" s="555"/>
      <c r="AM2" s="555"/>
      <c r="AN2" s="555"/>
      <c r="AO2" s="555"/>
      <c r="AP2" s="555"/>
      <c r="AQ2" s="555"/>
      <c r="AR2" s="555"/>
      <c r="AS2" s="555"/>
      <c r="AT2" s="555"/>
      <c r="AU2" s="555"/>
      <c r="AV2" s="555"/>
      <c r="AW2" s="555"/>
      <c r="AX2" s="555"/>
      <c r="AY2" s="555"/>
      <c r="AZ2" s="555"/>
      <c r="BA2" s="555"/>
      <c r="BB2" s="555"/>
      <c r="BC2" s="555"/>
      <c r="BD2" s="555"/>
      <c r="BE2" s="555"/>
      <c r="BF2" s="555"/>
      <c r="BG2" s="555"/>
      <c r="BH2" s="555"/>
      <c r="BI2" s="555"/>
      <c r="BJ2" s="555"/>
      <c r="BK2" s="555"/>
      <c r="BL2" s="555"/>
      <c r="BM2" s="555"/>
      <c r="BN2" s="555"/>
      <c r="BO2" s="555"/>
      <c r="BP2" s="555"/>
      <c r="BQ2" s="555"/>
      <c r="BR2" s="555"/>
      <c r="BS2" s="555"/>
      <c r="BT2" s="555"/>
      <c r="BU2" s="555"/>
      <c r="BV2" s="555"/>
      <c r="BW2" s="555"/>
      <c r="BX2" s="555"/>
      <c r="BY2" s="555"/>
      <c r="BZ2" s="555"/>
      <c r="CA2" s="555"/>
      <c r="CB2" s="555"/>
      <c r="CC2" s="555"/>
      <c r="CD2" s="555"/>
      <c r="CE2" s="555"/>
      <c r="CF2" s="555"/>
      <c r="CG2" s="555"/>
      <c r="CH2" s="555"/>
      <c r="CI2" s="555"/>
      <c r="CJ2" s="555"/>
      <c r="CK2" s="555"/>
      <c r="CL2" s="555"/>
      <c r="CM2" s="555"/>
      <c r="CN2" s="555"/>
      <c r="CO2" s="555"/>
      <c r="CP2" s="555"/>
      <c r="CQ2" s="555"/>
      <c r="CR2" s="555"/>
      <c r="CS2" s="555"/>
      <c r="CT2" s="555"/>
      <c r="CU2" s="555"/>
      <c r="CV2" s="555"/>
      <c r="CW2" s="555"/>
      <c r="CX2" s="555"/>
      <c r="CY2" s="555"/>
      <c r="CZ2" s="555"/>
      <c r="DA2" s="555"/>
      <c r="DB2" s="555"/>
      <c r="DC2" s="555"/>
      <c r="DD2" s="555"/>
      <c r="DE2" s="555"/>
      <c r="DF2" s="555"/>
      <c r="DG2" s="555"/>
      <c r="DH2" s="555"/>
      <c r="DI2" s="555"/>
      <c r="DJ2" s="555"/>
      <c r="DK2" s="555"/>
      <c r="DL2" s="555"/>
      <c r="DM2" s="555"/>
      <c r="DN2" s="555"/>
      <c r="DO2" s="555"/>
      <c r="DP2" s="555"/>
      <c r="DQ2" s="555"/>
      <c r="DR2" s="555"/>
      <c r="DS2" s="555"/>
      <c r="DT2" s="555"/>
      <c r="DU2" s="555"/>
      <c r="DV2" s="555"/>
      <c r="DW2" s="555"/>
      <c r="DX2" s="555"/>
      <c r="DY2" s="555"/>
      <c r="DZ2" s="555"/>
      <c r="EA2" s="555"/>
      <c r="EB2" s="555"/>
      <c r="EC2" s="555"/>
      <c r="ED2" s="555"/>
      <c r="EE2" s="555"/>
      <c r="EF2" s="555"/>
      <c r="EG2" s="555"/>
      <c r="EH2" s="555"/>
      <c r="EI2" s="555"/>
    </row>
    <row r="3" spans="1:139" s="488" customFormat="1" ht="14.4" customHeight="1" thickBot="1" x14ac:dyDescent="0.3">
      <c r="A3" s="556"/>
      <c r="B3" s="556"/>
      <c r="C3" s="556"/>
      <c r="D3" s="556"/>
      <c r="E3" s="556"/>
      <c r="F3" s="556"/>
      <c r="G3" s="556"/>
      <c r="H3" s="556"/>
      <c r="I3" s="556"/>
      <c r="J3" s="556"/>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c r="AN3" s="555"/>
      <c r="AO3" s="555"/>
      <c r="AP3" s="555"/>
      <c r="AQ3" s="555"/>
      <c r="AR3" s="555"/>
      <c r="AS3" s="555"/>
      <c r="AT3" s="555"/>
      <c r="AU3" s="555"/>
      <c r="AV3" s="555"/>
      <c r="AW3" s="555"/>
      <c r="AX3" s="555"/>
      <c r="AY3" s="555"/>
      <c r="AZ3" s="555"/>
      <c r="BA3" s="555"/>
      <c r="BB3" s="555"/>
      <c r="BC3" s="555"/>
      <c r="BD3" s="555"/>
      <c r="BE3" s="555"/>
      <c r="BF3" s="555"/>
      <c r="BG3" s="555"/>
      <c r="BH3" s="555"/>
      <c r="BI3" s="555"/>
      <c r="BJ3" s="555"/>
      <c r="BK3" s="555"/>
      <c r="BL3" s="555"/>
      <c r="BM3" s="555"/>
      <c r="BN3" s="555"/>
      <c r="BO3" s="555"/>
      <c r="BP3" s="555"/>
      <c r="BQ3" s="555"/>
      <c r="BR3" s="555"/>
      <c r="BS3" s="555"/>
      <c r="BT3" s="555"/>
      <c r="BU3" s="555"/>
      <c r="BV3" s="555"/>
      <c r="BW3" s="555"/>
      <c r="BX3" s="555"/>
      <c r="BY3" s="555"/>
      <c r="BZ3" s="555"/>
      <c r="CA3" s="555"/>
      <c r="CB3" s="555"/>
      <c r="CC3" s="555"/>
      <c r="CD3" s="555"/>
      <c r="CE3" s="555"/>
      <c r="CF3" s="555"/>
      <c r="CG3" s="555"/>
      <c r="CH3" s="555"/>
      <c r="CI3" s="555"/>
      <c r="CJ3" s="555"/>
      <c r="CK3" s="555"/>
      <c r="CL3" s="555"/>
      <c r="CM3" s="555"/>
      <c r="CN3" s="555"/>
      <c r="CO3" s="555"/>
      <c r="CP3" s="555"/>
      <c r="CQ3" s="555"/>
      <c r="CR3" s="555"/>
      <c r="CS3" s="555"/>
      <c r="CT3" s="555"/>
      <c r="CU3" s="555"/>
      <c r="CV3" s="555"/>
      <c r="CW3" s="555"/>
      <c r="CX3" s="555"/>
      <c r="CY3" s="555"/>
      <c r="CZ3" s="555"/>
      <c r="DA3" s="555"/>
      <c r="DB3" s="555"/>
      <c r="DC3" s="555"/>
      <c r="DD3" s="555"/>
      <c r="DE3" s="555"/>
      <c r="DF3" s="555"/>
      <c r="DG3" s="555"/>
      <c r="DH3" s="555"/>
      <c r="DI3" s="555"/>
      <c r="DJ3" s="555"/>
      <c r="DK3" s="555"/>
      <c r="DL3" s="555"/>
      <c r="DM3" s="555"/>
      <c r="DN3" s="555"/>
      <c r="DO3" s="555"/>
      <c r="DP3" s="555"/>
      <c r="DQ3" s="555"/>
      <c r="DR3" s="555"/>
      <c r="DS3" s="555"/>
      <c r="DT3" s="555"/>
      <c r="DU3" s="555"/>
      <c r="DV3" s="555"/>
      <c r="DW3" s="555"/>
      <c r="DX3" s="555"/>
      <c r="DY3" s="555"/>
      <c r="DZ3" s="555"/>
      <c r="EA3" s="555"/>
      <c r="EB3" s="555"/>
      <c r="EC3" s="555"/>
      <c r="ED3" s="555"/>
      <c r="EE3" s="555"/>
      <c r="EF3" s="555"/>
      <c r="EG3" s="555"/>
      <c r="EH3" s="555"/>
      <c r="EI3" s="555"/>
    </row>
    <row r="4" spans="1:139" ht="15" thickBot="1" x14ac:dyDescent="0.35">
      <c r="E4" s="1743" t="s">
        <v>1365</v>
      </c>
      <c r="F4" s="1744"/>
      <c r="G4" s="1744"/>
      <c r="H4" s="1744"/>
      <c r="I4" s="1744"/>
      <c r="J4" s="1745"/>
    </row>
    <row r="5" spans="1:139" ht="29.4" thickBot="1" x14ac:dyDescent="0.35">
      <c r="A5" s="499" t="s">
        <v>797</v>
      </c>
      <c r="B5" s="500" t="s">
        <v>798</v>
      </c>
      <c r="C5" s="503" t="s">
        <v>805</v>
      </c>
      <c r="D5" s="518" t="s">
        <v>1366</v>
      </c>
      <c r="E5" s="519" t="s">
        <v>802</v>
      </c>
      <c r="F5" s="519" t="s">
        <v>803</v>
      </c>
      <c r="G5" s="519" t="s">
        <v>804</v>
      </c>
      <c r="H5" s="519" t="s">
        <v>1367</v>
      </c>
      <c r="I5" s="715" t="s">
        <v>1368</v>
      </c>
      <c r="J5" s="519" t="s">
        <v>7</v>
      </c>
    </row>
    <row r="6" spans="1:139" x14ac:dyDescent="0.3">
      <c r="A6" s="506" t="s">
        <v>821</v>
      </c>
      <c r="B6" s="507" t="s">
        <v>822</v>
      </c>
      <c r="C6" s="520" t="s">
        <v>825</v>
      </c>
      <c r="D6" s="521" t="s">
        <v>1370</v>
      </c>
      <c r="E6" s="522"/>
      <c r="F6" s="522" t="s">
        <v>1371</v>
      </c>
      <c r="G6" s="522"/>
      <c r="H6" s="522"/>
      <c r="I6" s="742" t="s">
        <v>1372</v>
      </c>
      <c r="J6" s="743" t="s">
        <v>1373</v>
      </c>
    </row>
    <row r="7" spans="1:139" x14ac:dyDescent="0.3">
      <c r="A7" s="506" t="s">
        <v>866</v>
      </c>
      <c r="B7" s="513" t="s">
        <v>867</v>
      </c>
      <c r="C7" s="520" t="s">
        <v>870</v>
      </c>
      <c r="D7" s="521"/>
      <c r="E7" s="522"/>
      <c r="F7" s="522" t="s">
        <v>1371</v>
      </c>
      <c r="G7" s="522" t="s">
        <v>1371</v>
      </c>
      <c r="H7" s="522"/>
      <c r="I7" s="742"/>
      <c r="J7" s="522"/>
    </row>
    <row r="8" spans="1:139" x14ac:dyDescent="0.3">
      <c r="A8" s="506" t="s">
        <v>871</v>
      </c>
      <c r="B8" s="513" t="s">
        <v>872</v>
      </c>
      <c r="C8" s="520" t="s">
        <v>804</v>
      </c>
      <c r="D8" s="510" t="s">
        <v>1374</v>
      </c>
      <c r="E8" s="522"/>
      <c r="F8" s="522"/>
      <c r="G8" s="522" t="s">
        <v>1371</v>
      </c>
      <c r="H8" s="522"/>
      <c r="I8" s="742" t="s">
        <v>1375</v>
      </c>
      <c r="J8" s="743" t="s">
        <v>1373</v>
      </c>
    </row>
    <row r="9" spans="1:139" x14ac:dyDescent="0.3">
      <c r="A9" s="506" t="s">
        <v>877</v>
      </c>
      <c r="B9" s="513" t="s">
        <v>878</v>
      </c>
      <c r="C9" s="520" t="s">
        <v>870</v>
      </c>
      <c r="D9" s="521"/>
      <c r="E9" s="522"/>
      <c r="F9" s="522" t="s">
        <v>1371</v>
      </c>
      <c r="G9" s="522" t="s">
        <v>1371</v>
      </c>
      <c r="H9" s="522"/>
      <c r="I9" s="742"/>
      <c r="J9" s="522"/>
    </row>
    <row r="10" spans="1:139" ht="28.8" x14ac:dyDescent="0.3">
      <c r="A10" s="506" t="s">
        <v>884</v>
      </c>
      <c r="B10" s="513" t="s">
        <v>885</v>
      </c>
      <c r="C10" s="520" t="s">
        <v>870</v>
      </c>
      <c r="D10" s="521"/>
      <c r="E10" s="522"/>
      <c r="F10" s="522" t="s">
        <v>1371</v>
      </c>
      <c r="G10" s="522" t="s">
        <v>1371</v>
      </c>
      <c r="H10" s="522"/>
      <c r="I10" s="742" t="s">
        <v>1376</v>
      </c>
      <c r="J10" s="743" t="s">
        <v>1373</v>
      </c>
    </row>
    <row r="11" spans="1:139" x14ac:dyDescent="0.3">
      <c r="A11" s="506"/>
      <c r="B11" s="513"/>
      <c r="C11" s="520"/>
      <c r="D11" s="521"/>
      <c r="E11" s="522"/>
      <c r="F11" s="522"/>
      <c r="G11" s="522"/>
      <c r="H11" s="522"/>
      <c r="I11" s="742"/>
      <c r="J11" s="522"/>
    </row>
    <row r="12" spans="1:139" x14ac:dyDescent="0.3">
      <c r="A12" s="506"/>
      <c r="B12" s="513"/>
      <c r="C12" s="520"/>
      <c r="D12" s="521"/>
      <c r="E12" s="522"/>
      <c r="F12" s="522"/>
      <c r="G12" s="522"/>
      <c r="H12" s="522"/>
      <c r="I12" s="522"/>
      <c r="J12" s="522"/>
    </row>
    <row r="13" spans="1:139" x14ac:dyDescent="0.3">
      <c r="A13" s="506"/>
      <c r="B13" s="507"/>
      <c r="C13" s="520"/>
      <c r="D13" s="521"/>
      <c r="E13" s="522"/>
      <c r="F13" s="522"/>
      <c r="G13" s="522"/>
      <c r="H13" s="522"/>
      <c r="I13" s="522"/>
      <c r="J13" s="522"/>
      <c r="M13" s="896"/>
    </row>
    <row r="14" spans="1:139" x14ac:dyDescent="0.3">
      <c r="A14" s="506"/>
      <c r="B14" s="507"/>
      <c r="C14" s="520"/>
      <c r="D14" s="521"/>
      <c r="E14" s="522"/>
      <c r="F14" s="522"/>
      <c r="G14" s="522"/>
      <c r="H14" s="522"/>
      <c r="I14" s="522"/>
      <c r="J14" s="522"/>
    </row>
    <row r="15" spans="1:139" x14ac:dyDescent="0.3">
      <c r="A15" s="506"/>
      <c r="B15" s="507"/>
      <c r="C15" s="520"/>
      <c r="D15" s="521"/>
      <c r="E15" s="522"/>
      <c r="F15" s="522"/>
      <c r="G15" s="522"/>
      <c r="H15" s="522"/>
      <c r="I15" s="522"/>
      <c r="J15" s="522"/>
    </row>
    <row r="16" spans="1:139" x14ac:dyDescent="0.3">
      <c r="A16" s="506"/>
      <c r="B16" s="513"/>
      <c r="C16" s="520"/>
      <c r="D16" s="521"/>
      <c r="E16" s="522"/>
      <c r="F16" s="522"/>
      <c r="G16" s="522"/>
      <c r="H16" s="522"/>
      <c r="I16" s="522"/>
      <c r="J16" s="522"/>
    </row>
    <row r="17" spans="1:10" x14ac:dyDescent="0.3">
      <c r="A17" s="506"/>
      <c r="B17" s="507"/>
      <c r="C17" s="520"/>
      <c r="D17" s="521"/>
      <c r="E17" s="522"/>
      <c r="F17" s="522"/>
      <c r="G17" s="522"/>
      <c r="H17" s="522"/>
      <c r="I17" s="522"/>
      <c r="J17" s="522"/>
    </row>
    <row r="18" spans="1:10" x14ac:dyDescent="0.3">
      <c r="A18" s="506"/>
      <c r="B18" s="507"/>
      <c r="C18" s="520"/>
      <c r="D18" s="521"/>
      <c r="E18" s="522"/>
      <c r="F18" s="522"/>
      <c r="G18" s="522"/>
      <c r="H18" s="522"/>
      <c r="I18" s="522"/>
      <c r="J18" s="522"/>
    </row>
    <row r="19" spans="1:10" x14ac:dyDescent="0.3">
      <c r="A19" s="506"/>
      <c r="B19" s="513"/>
      <c r="C19" s="520"/>
      <c r="D19" s="521"/>
      <c r="E19" s="522"/>
      <c r="F19" s="522"/>
      <c r="G19" s="522"/>
      <c r="H19" s="522"/>
      <c r="I19" s="522"/>
      <c r="J19" s="522"/>
    </row>
    <row r="20" spans="1:10" x14ac:dyDescent="0.3">
      <c r="A20" s="506"/>
      <c r="B20" s="513"/>
      <c r="C20" s="520"/>
      <c r="D20" s="521"/>
      <c r="E20" s="522"/>
      <c r="F20" s="522"/>
      <c r="G20" s="522"/>
      <c r="H20" s="522"/>
      <c r="I20" s="522"/>
      <c r="J20" s="522"/>
    </row>
    <row r="21" spans="1:10" x14ac:dyDescent="0.3">
      <c r="A21" s="506"/>
      <c r="B21" s="507"/>
      <c r="C21" s="520"/>
      <c r="D21" s="521"/>
      <c r="E21" s="522"/>
      <c r="F21" s="522"/>
      <c r="G21" s="522"/>
      <c r="H21" s="522"/>
      <c r="I21" s="522"/>
      <c r="J21" s="522"/>
    </row>
    <row r="22" spans="1:10" x14ac:dyDescent="0.3">
      <c r="A22" s="506"/>
      <c r="B22" s="513"/>
      <c r="C22" s="520"/>
      <c r="D22" s="521"/>
      <c r="E22" s="522"/>
      <c r="F22" s="522"/>
      <c r="G22" s="522"/>
      <c r="H22" s="522"/>
      <c r="I22" s="522"/>
      <c r="J22" s="522"/>
    </row>
    <row r="23" spans="1:10" x14ac:dyDescent="0.3">
      <c r="A23" s="506"/>
      <c r="B23" s="513"/>
      <c r="C23" s="520"/>
      <c r="D23" s="521"/>
      <c r="E23" s="522"/>
      <c r="F23" s="522"/>
      <c r="G23" s="522"/>
      <c r="H23" s="522"/>
      <c r="I23" s="522"/>
      <c r="J23" s="522"/>
    </row>
    <row r="24" spans="1:10" x14ac:dyDescent="0.3">
      <c r="A24" s="506"/>
      <c r="B24" s="513"/>
      <c r="C24" s="520"/>
      <c r="D24" s="521"/>
      <c r="E24" s="522"/>
      <c r="F24" s="522"/>
      <c r="G24" s="522"/>
      <c r="H24" s="522"/>
      <c r="I24" s="522"/>
      <c r="J24" s="522"/>
    </row>
    <row r="25" spans="1:10" x14ac:dyDescent="0.3">
      <c r="A25" s="506"/>
      <c r="B25" s="507"/>
      <c r="C25" s="520"/>
      <c r="D25" s="521"/>
      <c r="E25" s="522"/>
      <c r="F25" s="522"/>
      <c r="G25" s="522"/>
      <c r="H25" s="522"/>
      <c r="I25" s="522"/>
      <c r="J25" s="522"/>
    </row>
    <row r="26" spans="1:10" x14ac:dyDescent="0.3">
      <c r="A26" s="506"/>
      <c r="B26" s="513"/>
      <c r="C26" s="520"/>
      <c r="D26" s="521"/>
      <c r="E26" s="522"/>
      <c r="F26" s="522"/>
      <c r="G26" s="522"/>
      <c r="H26" s="522"/>
      <c r="I26" s="522"/>
      <c r="J26" s="522"/>
    </row>
    <row r="27" spans="1:10" x14ac:dyDescent="0.3">
      <c r="A27" s="506"/>
      <c r="B27" s="513"/>
      <c r="C27" s="520"/>
      <c r="D27" s="521"/>
      <c r="E27" s="522"/>
      <c r="F27" s="522"/>
      <c r="G27" s="522"/>
      <c r="H27" s="522"/>
      <c r="I27" s="522"/>
      <c r="J27" s="522"/>
    </row>
    <row r="28" spans="1:10" x14ac:dyDescent="0.3">
      <c r="A28" s="506"/>
      <c r="B28" s="513"/>
      <c r="C28" s="520"/>
      <c r="D28" s="521"/>
      <c r="E28" s="522"/>
      <c r="F28" s="522"/>
      <c r="G28" s="522"/>
      <c r="H28" s="522"/>
      <c r="I28" s="522"/>
      <c r="J28" s="522"/>
    </row>
  </sheetData>
  <mergeCells count="2">
    <mergeCell ref="E4:J4"/>
    <mergeCell ref="A1:J1"/>
  </mergeCells>
  <dataValidations count="1">
    <dataValidation type="list" showInputMessage="1" showErrorMessage="1" sqref="E6:H28" xr:uid="{C90FC7EC-4F79-40F7-B065-CBB0592B6128}">
      <formula1>"Detected, Not detected,"</formula1>
    </dataValidation>
  </dataValidations>
  <pageMargins left="0.7" right="0.7" top="0.75" bottom="0.75" header="0.3" footer="0.3"/>
  <pageSetup scale="78" fitToHeight="0" orientation="landscape" r:id="rId1"/>
  <drawing r:id="rId2"/>
  <legacy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B320D-1B6E-4A67-A0DE-756123F34C68}">
  <sheetPr codeName="Sheet29">
    <tabColor theme="9" tint="-0.249977111117893"/>
  </sheetPr>
  <dimension ref="A1:EG22"/>
  <sheetViews>
    <sheetView zoomScaleNormal="100" workbookViewId="0">
      <selection sqref="A1:H1"/>
    </sheetView>
  </sheetViews>
  <sheetFormatPr defaultColWidth="8.88671875" defaultRowHeight="13.2" x14ac:dyDescent="0.25"/>
  <cols>
    <col min="1" max="1" width="6.109375" style="488" customWidth="1"/>
    <col min="2" max="2" width="3.33203125" style="488" customWidth="1"/>
    <col min="3" max="3" width="14.33203125" style="488" customWidth="1"/>
    <col min="4" max="4" width="35" style="488" customWidth="1"/>
    <col min="5" max="5" width="9.33203125" style="488" customWidth="1"/>
    <col min="6" max="6" width="49.88671875" style="488" bestFit="1" customWidth="1"/>
    <col min="7" max="7" width="40.44140625" style="488" customWidth="1"/>
    <col min="8" max="8" width="18.6640625" style="488" customWidth="1"/>
    <col min="9" max="16384" width="8.88671875" style="488"/>
  </cols>
  <sheetData>
    <row r="1" spans="1:137" ht="40.200000000000003" customHeight="1" thickBot="1" x14ac:dyDescent="0.3">
      <c r="A1" s="937" t="s">
        <v>1377</v>
      </c>
      <c r="B1" s="938"/>
      <c r="C1" s="938"/>
      <c r="D1" s="938"/>
      <c r="E1" s="938"/>
      <c r="F1" s="938"/>
      <c r="G1" s="938"/>
      <c r="H1" s="939"/>
      <c r="I1" s="544"/>
      <c r="J1" s="544"/>
      <c r="K1" s="544"/>
      <c r="L1" s="544"/>
      <c r="M1" s="544"/>
      <c r="N1" s="54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c r="BD1" s="544"/>
      <c r="BE1" s="544"/>
      <c r="BF1" s="544"/>
      <c r="BG1" s="544"/>
      <c r="BH1" s="544"/>
      <c r="BI1" s="544"/>
      <c r="BJ1" s="544"/>
      <c r="BK1" s="544"/>
      <c r="BL1" s="544"/>
      <c r="BM1" s="544"/>
      <c r="BN1" s="544"/>
      <c r="BO1" s="544"/>
      <c r="BP1" s="544"/>
      <c r="BQ1" s="544"/>
      <c r="BR1" s="544"/>
      <c r="BS1" s="544"/>
      <c r="BT1" s="544"/>
      <c r="BU1" s="544"/>
      <c r="BV1" s="544"/>
      <c r="BW1" s="544"/>
      <c r="BX1" s="544"/>
      <c r="BY1" s="544"/>
      <c r="BZ1" s="544"/>
      <c r="CA1" s="544"/>
      <c r="CB1" s="544"/>
      <c r="CC1" s="544"/>
      <c r="CD1" s="544"/>
      <c r="CE1" s="544"/>
      <c r="CF1" s="544"/>
      <c r="CG1" s="544"/>
      <c r="CH1" s="544"/>
      <c r="CI1" s="544"/>
      <c r="CJ1" s="544"/>
      <c r="CK1" s="544"/>
      <c r="CL1" s="544"/>
      <c r="CM1" s="544"/>
      <c r="CN1" s="544"/>
      <c r="CO1" s="544"/>
      <c r="CP1" s="544"/>
      <c r="CQ1" s="544"/>
      <c r="CR1" s="544"/>
      <c r="CS1" s="544"/>
      <c r="CT1" s="544"/>
      <c r="CU1" s="544"/>
      <c r="CV1" s="544"/>
      <c r="CW1" s="544"/>
      <c r="CX1" s="544"/>
      <c r="CY1" s="544"/>
      <c r="CZ1" s="544"/>
      <c r="DA1" s="544"/>
      <c r="DB1" s="544"/>
      <c r="DC1" s="544"/>
      <c r="DD1" s="544"/>
      <c r="DE1" s="544"/>
      <c r="DF1" s="544"/>
      <c r="DG1" s="544"/>
      <c r="DH1" s="544"/>
      <c r="DI1" s="544"/>
      <c r="DJ1" s="544"/>
      <c r="DK1" s="544"/>
      <c r="DL1" s="544"/>
      <c r="DM1" s="544"/>
      <c r="DN1" s="544"/>
      <c r="DO1" s="544"/>
      <c r="DP1" s="544"/>
      <c r="DQ1" s="544"/>
      <c r="DR1" s="544"/>
      <c r="DS1" s="544"/>
      <c r="DT1" s="544"/>
      <c r="DU1" s="544"/>
      <c r="DV1" s="544"/>
      <c r="DW1" s="544"/>
      <c r="DX1" s="544"/>
      <c r="DY1" s="544"/>
      <c r="DZ1" s="544"/>
      <c r="EA1" s="544"/>
      <c r="EB1" s="544"/>
      <c r="EC1" s="544"/>
      <c r="ED1" s="544"/>
      <c r="EE1" s="544"/>
      <c r="EF1" s="544"/>
      <c r="EG1" s="544"/>
    </row>
    <row r="3" spans="1:137" ht="9.75" customHeight="1" x14ac:dyDescent="0.25">
      <c r="A3" s="1736" t="s">
        <v>1378</v>
      </c>
      <c r="B3" s="1737"/>
      <c r="C3" s="1737"/>
      <c r="D3" s="1737"/>
      <c r="E3" s="1737"/>
      <c r="F3" s="1737"/>
      <c r="G3" s="1737"/>
      <c r="H3" s="1737"/>
    </row>
    <row r="4" spans="1:137" ht="9.75" customHeight="1" x14ac:dyDescent="0.25">
      <c r="A4" s="1737"/>
      <c r="B4" s="1737"/>
      <c r="C4" s="1737"/>
      <c r="D4" s="1737"/>
      <c r="E4" s="1737"/>
      <c r="F4" s="1737"/>
      <c r="G4" s="1737"/>
      <c r="H4" s="1737"/>
    </row>
    <row r="5" spans="1:137" ht="9.75" customHeight="1" x14ac:dyDescent="0.25">
      <c r="A5" s="1737"/>
      <c r="B5" s="1737"/>
      <c r="C5" s="1737"/>
      <c r="D5" s="1737"/>
      <c r="E5" s="1737"/>
      <c r="F5" s="1737"/>
      <c r="G5" s="1737"/>
      <c r="H5" s="1737"/>
    </row>
    <row r="6" spans="1:137" ht="17.399999999999999" customHeight="1" x14ac:dyDescent="0.25">
      <c r="A6" s="745"/>
      <c r="B6" s="745"/>
      <c r="C6" s="745"/>
      <c r="D6" s="745"/>
      <c r="E6" s="745"/>
      <c r="F6" s="745"/>
      <c r="G6" s="745"/>
      <c r="H6" s="745"/>
    </row>
    <row r="7" spans="1:137" s="746" customFormat="1" ht="13.8" x14ac:dyDescent="0.25">
      <c r="A7" s="746" t="s">
        <v>1379</v>
      </c>
      <c r="D7" s="749"/>
    </row>
    <row r="8" spans="1:137" s="746" customFormat="1" ht="13.8" x14ac:dyDescent="0.25">
      <c r="B8" s="746" t="s">
        <v>1380</v>
      </c>
      <c r="D8" s="749"/>
    </row>
    <row r="9" spans="1:137" s="746" customFormat="1" ht="13.8" x14ac:dyDescent="0.25">
      <c r="B9" s="746" t="s">
        <v>1381</v>
      </c>
    </row>
    <row r="10" spans="1:137" s="746" customFormat="1" ht="13.8" x14ac:dyDescent="0.25"/>
    <row r="11" spans="1:137" s="746" customFormat="1" ht="13.8" x14ac:dyDescent="0.25">
      <c r="B11" s="746" t="s">
        <v>1382</v>
      </c>
    </row>
    <row r="12" spans="1:137" s="746" customFormat="1" ht="13.8" x14ac:dyDescent="0.25">
      <c r="D12" s="746" t="s">
        <v>1383</v>
      </c>
    </row>
    <row r="13" spans="1:137" s="746" customFormat="1" ht="13.8" x14ac:dyDescent="0.25">
      <c r="D13" s="755"/>
    </row>
    <row r="14" spans="1:137" s="746" customFormat="1" ht="13.8" x14ac:dyDescent="0.25">
      <c r="D14" s="749"/>
    </row>
    <row r="15" spans="1:137" s="746" customFormat="1" ht="13.8" x14ac:dyDescent="0.25"/>
    <row r="16" spans="1:137" s="746" customFormat="1" ht="13.8" x14ac:dyDescent="0.25"/>
    <row r="17" spans="2:2" s="746" customFormat="1" ht="14.4" x14ac:dyDescent="0.25">
      <c r="B17" s="747"/>
    </row>
    <row r="18" spans="2:2" s="746" customFormat="1" ht="14.4" x14ac:dyDescent="0.25">
      <c r="B18" s="747"/>
    </row>
    <row r="19" spans="2:2" s="746" customFormat="1" ht="14.4" x14ac:dyDescent="0.25">
      <c r="B19" s="747"/>
    </row>
    <row r="20" spans="2:2" s="746" customFormat="1" ht="13.8" x14ac:dyDescent="0.25"/>
    <row r="21" spans="2:2" s="746" customFormat="1" ht="13.8" x14ac:dyDescent="0.25"/>
    <row r="22" spans="2:2" s="746" customFormat="1" ht="13.8" x14ac:dyDescent="0.25"/>
  </sheetData>
  <mergeCells count="2">
    <mergeCell ref="A1:H1"/>
    <mergeCell ref="A3:H5"/>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7A7B-6C3E-499A-BAB8-7E0DF9F29D42}">
  <sheetPr codeName="Sheet30">
    <tabColor theme="9" tint="-0.249977111117893"/>
  </sheetPr>
  <dimension ref="A1:EF26"/>
  <sheetViews>
    <sheetView workbookViewId="0">
      <selection activeCell="A3" sqref="A3:G5"/>
    </sheetView>
  </sheetViews>
  <sheetFormatPr defaultColWidth="8.88671875" defaultRowHeight="13.2" x14ac:dyDescent="0.25"/>
  <cols>
    <col min="1" max="1" width="9.33203125" style="488" customWidth="1"/>
    <col min="2" max="2" width="3.33203125" style="488" customWidth="1"/>
    <col min="3" max="3" width="74" style="488" customWidth="1"/>
    <col min="4" max="4" width="7.33203125" style="488" customWidth="1"/>
    <col min="5" max="5" width="73.6640625" style="488" customWidth="1"/>
    <col min="6" max="6" width="9.33203125" style="488" customWidth="1"/>
    <col min="7" max="7" width="2.88671875" style="488" customWidth="1"/>
    <col min="8" max="16384" width="8.88671875" style="488"/>
  </cols>
  <sheetData>
    <row r="1" spans="1:136" ht="40.200000000000003" customHeight="1" thickBot="1" x14ac:dyDescent="0.3">
      <c r="A1" s="937" t="s">
        <v>1384</v>
      </c>
      <c r="B1" s="938"/>
      <c r="C1" s="938"/>
      <c r="D1" s="938"/>
      <c r="E1" s="938"/>
      <c r="F1" s="938"/>
      <c r="G1" s="938"/>
      <c r="H1" s="544"/>
      <c r="I1" s="544"/>
      <c r="J1" s="544"/>
      <c r="K1" s="544"/>
      <c r="L1" s="544"/>
      <c r="M1" s="544"/>
      <c r="N1" s="54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c r="BD1" s="544"/>
      <c r="BE1" s="544"/>
      <c r="BF1" s="544"/>
      <c r="BG1" s="544"/>
      <c r="BH1" s="544"/>
      <c r="BI1" s="544"/>
      <c r="BJ1" s="544"/>
      <c r="BK1" s="544"/>
      <c r="BL1" s="544"/>
      <c r="BM1" s="544"/>
      <c r="BN1" s="544"/>
      <c r="BO1" s="544"/>
      <c r="BP1" s="544"/>
      <c r="BQ1" s="544"/>
      <c r="BR1" s="544"/>
      <c r="BS1" s="544"/>
      <c r="BT1" s="544"/>
      <c r="BU1" s="544"/>
      <c r="BV1" s="544"/>
      <c r="BW1" s="544"/>
      <c r="BX1" s="544"/>
      <c r="BY1" s="544"/>
      <c r="BZ1" s="544"/>
      <c r="CA1" s="544"/>
      <c r="CB1" s="544"/>
      <c r="CC1" s="544"/>
      <c r="CD1" s="544"/>
      <c r="CE1" s="544"/>
      <c r="CF1" s="544"/>
      <c r="CG1" s="544"/>
      <c r="CH1" s="544"/>
      <c r="CI1" s="544"/>
      <c r="CJ1" s="544"/>
      <c r="CK1" s="544"/>
      <c r="CL1" s="544"/>
      <c r="CM1" s="544"/>
      <c r="CN1" s="544"/>
      <c r="CO1" s="544"/>
      <c r="CP1" s="544"/>
      <c r="CQ1" s="544"/>
      <c r="CR1" s="544"/>
      <c r="CS1" s="544"/>
      <c r="CT1" s="544"/>
      <c r="CU1" s="544"/>
      <c r="CV1" s="544"/>
      <c r="CW1" s="544"/>
      <c r="CX1" s="544"/>
      <c r="CY1" s="544"/>
      <c r="CZ1" s="544"/>
      <c r="DA1" s="544"/>
      <c r="DB1" s="544"/>
      <c r="DC1" s="544"/>
      <c r="DD1" s="544"/>
      <c r="DE1" s="544"/>
      <c r="DF1" s="544"/>
      <c r="DG1" s="544"/>
      <c r="DH1" s="544"/>
      <c r="DI1" s="544"/>
      <c r="DJ1" s="544"/>
      <c r="DK1" s="544"/>
      <c r="DL1" s="544"/>
      <c r="DM1" s="544"/>
      <c r="DN1" s="544"/>
      <c r="DO1" s="544"/>
      <c r="DP1" s="544"/>
      <c r="DQ1" s="544"/>
      <c r="DR1" s="544"/>
      <c r="DS1" s="544"/>
      <c r="DT1" s="544"/>
      <c r="DU1" s="544"/>
      <c r="DV1" s="544"/>
      <c r="DW1" s="544"/>
      <c r="DX1" s="544"/>
      <c r="DY1" s="544"/>
      <c r="DZ1" s="544"/>
      <c r="EA1" s="544"/>
      <c r="EB1" s="544"/>
      <c r="EC1" s="544"/>
      <c r="ED1" s="544"/>
      <c r="EE1" s="544"/>
      <c r="EF1" s="544"/>
    </row>
    <row r="3" spans="1:136" ht="16.5" customHeight="1" x14ac:dyDescent="0.25">
      <c r="A3" s="1736" t="s">
        <v>1385</v>
      </c>
      <c r="B3" s="1737"/>
      <c r="C3" s="1737"/>
      <c r="D3" s="1737"/>
      <c r="E3" s="1737"/>
      <c r="F3" s="1737"/>
      <c r="G3" s="1737"/>
    </row>
    <row r="4" spans="1:136" ht="16.5" customHeight="1" x14ac:dyDescent="0.25">
      <c r="A4" s="1737"/>
      <c r="B4" s="1737"/>
      <c r="C4" s="1737"/>
      <c r="D4" s="1737"/>
      <c r="E4" s="1737"/>
      <c r="F4" s="1737"/>
      <c r="G4" s="1737"/>
    </row>
    <row r="5" spans="1:136" ht="16.5" customHeight="1" x14ac:dyDescent="0.25">
      <c r="A5" s="1737"/>
      <c r="B5" s="1737"/>
      <c r="C5" s="1737"/>
      <c r="D5" s="1737"/>
      <c r="E5" s="1737"/>
      <c r="F5" s="1737"/>
      <c r="G5" s="1737"/>
    </row>
    <row r="6" spans="1:136" ht="17.399999999999999" customHeight="1" x14ac:dyDescent="0.25">
      <c r="A6" s="745"/>
      <c r="B6" s="745"/>
      <c r="C6" s="745"/>
      <c r="D6" s="745"/>
      <c r="E6" s="745"/>
      <c r="F6" s="745"/>
      <c r="G6" s="745"/>
    </row>
    <row r="7" spans="1:136" ht="17.399999999999999" customHeight="1" x14ac:dyDescent="0.25">
      <c r="A7" s="745"/>
      <c r="B7" s="745"/>
      <c r="C7" s="745"/>
      <c r="D7" s="745"/>
      <c r="E7" s="745"/>
      <c r="F7" s="745"/>
      <c r="G7" s="745"/>
    </row>
    <row r="8" spans="1:136" ht="13.8" x14ac:dyDescent="0.25">
      <c r="A8" s="552"/>
      <c r="C8" s="767" t="s">
        <v>1386</v>
      </c>
      <c r="E8" s="767" t="s">
        <v>1387</v>
      </c>
    </row>
    <row r="9" spans="1:136" s="746" customFormat="1" ht="13.8" x14ac:dyDescent="0.25"/>
    <row r="10" spans="1:136" s="746" customFormat="1" ht="13.8" x14ac:dyDescent="0.25"/>
    <row r="11" spans="1:136" s="746" customFormat="1" ht="13.8" x14ac:dyDescent="0.25"/>
    <row r="12" spans="1:136" s="746" customFormat="1" ht="13.8" x14ac:dyDescent="0.25"/>
    <row r="13" spans="1:136" s="746" customFormat="1" ht="13.8" x14ac:dyDescent="0.25"/>
    <row r="14" spans="1:136" s="746" customFormat="1" ht="13.8" x14ac:dyDescent="0.25"/>
    <row r="15" spans="1:136" s="746" customFormat="1" ht="13.8" x14ac:dyDescent="0.25"/>
    <row r="16" spans="1:136" s="746" customFormat="1" ht="13.8" x14ac:dyDescent="0.25"/>
    <row r="17" spans="2:2" s="746" customFormat="1" ht="13.8" x14ac:dyDescent="0.25"/>
    <row r="18" spans="2:2" s="746" customFormat="1" ht="13.8" x14ac:dyDescent="0.25"/>
    <row r="19" spans="2:2" s="746" customFormat="1" ht="13.8" x14ac:dyDescent="0.25"/>
    <row r="20" spans="2:2" s="746" customFormat="1" ht="13.8" x14ac:dyDescent="0.25"/>
    <row r="21" spans="2:2" s="746" customFormat="1" ht="14.4" x14ac:dyDescent="0.25">
      <c r="B21" s="747"/>
    </row>
    <row r="22" spans="2:2" s="746" customFormat="1" ht="14.4" x14ac:dyDescent="0.25">
      <c r="B22" s="747"/>
    </row>
    <row r="23" spans="2:2" s="746" customFormat="1" ht="14.4" x14ac:dyDescent="0.25">
      <c r="B23" s="747"/>
    </row>
    <row r="24" spans="2:2" s="746" customFormat="1" ht="13.8" x14ac:dyDescent="0.25"/>
    <row r="25" spans="2:2" s="746" customFormat="1" ht="13.8" x14ac:dyDescent="0.25"/>
    <row r="26" spans="2:2" s="746" customFormat="1" ht="13.8" x14ac:dyDescent="0.25"/>
  </sheetData>
  <mergeCells count="2">
    <mergeCell ref="A1:G1"/>
    <mergeCell ref="A3:G5"/>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E6"/>
  <sheetViews>
    <sheetView workbookViewId="0">
      <selection activeCell="E9" sqref="E9"/>
    </sheetView>
  </sheetViews>
  <sheetFormatPr defaultRowHeight="13.2" x14ac:dyDescent="0.25"/>
  <cols>
    <col min="5" max="5" width="9.6640625" customWidth="1"/>
  </cols>
  <sheetData>
    <row r="1" spans="1:5" x14ac:dyDescent="0.25">
      <c r="A1" s="71" t="s">
        <v>221</v>
      </c>
      <c r="B1" s="71"/>
      <c r="C1" s="71" t="s">
        <v>800</v>
      </c>
      <c r="E1" s="71" t="s">
        <v>1388</v>
      </c>
    </row>
    <row r="2" spans="1:5" x14ac:dyDescent="0.25">
      <c r="A2" s="71" t="s">
        <v>1389</v>
      </c>
      <c r="C2" s="71" t="s">
        <v>1390</v>
      </c>
      <c r="E2" s="71" t="s">
        <v>1391</v>
      </c>
    </row>
    <row r="3" spans="1:5" x14ac:dyDescent="0.25">
      <c r="A3" s="71" t="s">
        <v>1392</v>
      </c>
      <c r="C3" s="71" t="s">
        <v>463</v>
      </c>
      <c r="E3" s="71" t="s">
        <v>1393</v>
      </c>
    </row>
    <row r="4" spans="1:5" x14ac:dyDescent="0.25">
      <c r="A4" s="71" t="s">
        <v>876</v>
      </c>
      <c r="C4" s="71" t="s">
        <v>462</v>
      </c>
      <c r="E4" s="71" t="s">
        <v>1394</v>
      </c>
    </row>
    <row r="5" spans="1:5" x14ac:dyDescent="0.25">
      <c r="C5" s="71" t="s">
        <v>1395</v>
      </c>
    </row>
    <row r="6" spans="1:5" x14ac:dyDescent="0.25">
      <c r="C6" s="71" t="s">
        <v>1396</v>
      </c>
    </row>
  </sheetData>
  <pageMargins left="0.7" right="0.7" top="0.75" bottom="0.75" header="0.3" footer="0.3"/>
  <tableParts count="3">
    <tablePart r:id="rId1"/>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1" tint="0.34998626667073579"/>
  </sheetPr>
  <dimension ref="A1:M5"/>
  <sheetViews>
    <sheetView showGridLines="0" zoomScale="85" zoomScaleNormal="85" workbookViewId="0">
      <selection activeCell="I15" sqref="I15"/>
    </sheetView>
  </sheetViews>
  <sheetFormatPr defaultRowHeight="13.2" x14ac:dyDescent="0.25"/>
  <sheetData>
    <row r="1" spans="1:13" ht="40.200000000000003" customHeight="1" thickBot="1" x14ac:dyDescent="0.3">
      <c r="A1" s="937" t="s">
        <v>191</v>
      </c>
      <c r="B1" s="938"/>
      <c r="C1" s="938"/>
      <c r="D1" s="938"/>
      <c r="E1" s="938"/>
      <c r="F1" s="938"/>
      <c r="G1" s="938"/>
      <c r="H1" s="938"/>
      <c r="I1" s="938"/>
      <c r="J1" s="938"/>
      <c r="K1" s="938"/>
      <c r="L1" s="938"/>
      <c r="M1" s="939"/>
    </row>
    <row r="3" spans="1:13" ht="14.4" customHeight="1" x14ac:dyDescent="0.25">
      <c r="E3" s="940" t="s">
        <v>192</v>
      </c>
      <c r="F3" s="940"/>
      <c r="G3" s="940"/>
      <c r="H3" s="940"/>
      <c r="I3" s="940"/>
    </row>
    <row r="4" spans="1:13" ht="13.2" customHeight="1" x14ac:dyDescent="0.25">
      <c r="C4" s="535"/>
      <c r="D4" s="535"/>
      <c r="E4" s="940"/>
      <c r="F4" s="940"/>
      <c r="G4" s="940"/>
      <c r="H4" s="940"/>
      <c r="I4" s="940"/>
    </row>
    <row r="5" spans="1:13" ht="13.2" customHeight="1" x14ac:dyDescent="0.25">
      <c r="B5" s="535"/>
      <c r="C5" s="535"/>
      <c r="D5" s="535"/>
      <c r="E5" s="535"/>
      <c r="F5" s="535"/>
      <c r="G5" s="535"/>
      <c r="H5" s="535"/>
    </row>
  </sheetData>
  <mergeCells count="2">
    <mergeCell ref="A1:M1"/>
    <mergeCell ref="E3:I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AD98C-5C4E-4A00-AF3B-9FA95817C33C}">
  <sheetPr codeName="Sheet3">
    <tabColor theme="1" tint="0.34998626667073579"/>
  </sheetPr>
  <dimension ref="A1:M7"/>
  <sheetViews>
    <sheetView showGridLines="0" zoomScale="85" zoomScaleNormal="85" workbookViewId="0">
      <selection sqref="A1:M1"/>
    </sheetView>
  </sheetViews>
  <sheetFormatPr defaultRowHeight="13.2" x14ac:dyDescent="0.25"/>
  <cols>
    <col min="2" max="12" width="11" customWidth="1"/>
  </cols>
  <sheetData>
    <row r="1" spans="1:13" ht="40.200000000000003" customHeight="1" thickBot="1" x14ac:dyDescent="0.3">
      <c r="A1" s="937" t="s">
        <v>193</v>
      </c>
      <c r="B1" s="938"/>
      <c r="C1" s="938"/>
      <c r="D1" s="938"/>
      <c r="E1" s="938"/>
      <c r="F1" s="938"/>
      <c r="G1" s="938"/>
      <c r="H1" s="938"/>
      <c r="I1" s="938"/>
      <c r="J1" s="938"/>
      <c r="K1" s="938"/>
      <c r="L1" s="938"/>
      <c r="M1" s="939"/>
    </row>
    <row r="4" spans="1:13" ht="13.2" customHeight="1" x14ac:dyDescent="0.25">
      <c r="B4" s="941" t="s">
        <v>194</v>
      </c>
      <c r="C4" s="941"/>
      <c r="D4" s="941"/>
      <c r="E4" s="941"/>
      <c r="F4" s="941"/>
      <c r="G4" s="941"/>
      <c r="H4" s="941"/>
      <c r="I4" s="941"/>
      <c r="J4" s="941"/>
      <c r="K4" s="941"/>
      <c r="L4" s="941"/>
    </row>
    <row r="5" spans="1:13" ht="13.2" customHeight="1" x14ac:dyDescent="0.25">
      <c r="B5" s="941"/>
      <c r="C5" s="941"/>
      <c r="D5" s="941"/>
      <c r="E5" s="941"/>
      <c r="F5" s="941"/>
      <c r="G5" s="941"/>
      <c r="H5" s="941"/>
      <c r="I5" s="941"/>
      <c r="J5" s="941"/>
      <c r="K5" s="941"/>
      <c r="L5" s="941"/>
    </row>
    <row r="6" spans="1:13" ht="13.2" customHeight="1" x14ac:dyDescent="0.25">
      <c r="B6" s="941"/>
      <c r="C6" s="941"/>
      <c r="D6" s="941"/>
      <c r="E6" s="941"/>
      <c r="F6" s="941"/>
      <c r="G6" s="941"/>
      <c r="H6" s="941"/>
      <c r="I6" s="941"/>
      <c r="J6" s="941"/>
      <c r="K6" s="941"/>
      <c r="L6" s="941"/>
    </row>
    <row r="7" spans="1:13" ht="13.2" customHeight="1" x14ac:dyDescent="0.25">
      <c r="B7" s="941"/>
      <c r="C7" s="941"/>
      <c r="D7" s="941"/>
      <c r="E7" s="941"/>
      <c r="F7" s="941"/>
      <c r="G7" s="941"/>
      <c r="H7" s="941"/>
      <c r="I7" s="941"/>
      <c r="J7" s="941"/>
      <c r="K7" s="941"/>
      <c r="L7" s="941"/>
    </row>
  </sheetData>
  <mergeCells count="2">
    <mergeCell ref="A1:M1"/>
    <mergeCell ref="B4:L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62047-82F4-43FD-9779-D1AAC741F6BF}">
  <sheetPr codeName="Sheet27">
    <tabColor theme="1" tint="0.34998626667073579"/>
  </sheetPr>
  <dimension ref="A1:M5"/>
  <sheetViews>
    <sheetView showGridLines="0" zoomScale="85" zoomScaleNormal="85" workbookViewId="0">
      <selection activeCell="F7" sqref="F7"/>
    </sheetView>
  </sheetViews>
  <sheetFormatPr defaultRowHeight="13.2" x14ac:dyDescent="0.25"/>
  <cols>
    <col min="2" max="12" width="10.33203125" customWidth="1"/>
  </cols>
  <sheetData>
    <row r="1" spans="1:13" ht="40.200000000000003" customHeight="1" thickBot="1" x14ac:dyDescent="0.3">
      <c r="A1" s="937" t="s">
        <v>195</v>
      </c>
      <c r="B1" s="938"/>
      <c r="C1" s="938"/>
      <c r="D1" s="938"/>
      <c r="E1" s="938"/>
      <c r="F1" s="938"/>
      <c r="G1" s="938"/>
      <c r="H1" s="938"/>
      <c r="I1" s="938"/>
      <c r="J1" s="938"/>
      <c r="K1" s="938"/>
      <c r="L1" s="938"/>
      <c r="M1" s="939"/>
    </row>
    <row r="3" spans="1:13" ht="13.2" customHeight="1" x14ac:dyDescent="0.25">
      <c r="B3" s="941" t="s">
        <v>196</v>
      </c>
      <c r="C3" s="941"/>
      <c r="D3" s="941"/>
      <c r="E3" s="941"/>
      <c r="F3" s="941"/>
      <c r="G3" s="941"/>
      <c r="H3" s="941"/>
      <c r="I3" s="941"/>
      <c r="J3" s="941"/>
      <c r="K3" s="941"/>
      <c r="L3" s="941"/>
    </row>
    <row r="4" spans="1:13" ht="13.2" customHeight="1" x14ac:dyDescent="0.25">
      <c r="B4" s="941"/>
      <c r="C4" s="941"/>
      <c r="D4" s="941"/>
      <c r="E4" s="941"/>
      <c r="F4" s="941"/>
      <c r="G4" s="941"/>
      <c r="H4" s="941"/>
      <c r="I4" s="941"/>
      <c r="J4" s="941"/>
      <c r="K4" s="941"/>
      <c r="L4" s="941"/>
    </row>
    <row r="5" spans="1:13" ht="15.75" customHeight="1" x14ac:dyDescent="0.25">
      <c r="B5" s="942" t="s">
        <v>197</v>
      </c>
      <c r="C5" s="942"/>
      <c r="D5" s="942"/>
      <c r="E5" s="942"/>
      <c r="F5" s="942"/>
      <c r="G5" s="942"/>
      <c r="H5" s="942"/>
      <c r="I5" s="942"/>
      <c r="J5" s="942"/>
      <c r="K5" s="942"/>
      <c r="L5" s="942"/>
    </row>
  </sheetData>
  <mergeCells count="3">
    <mergeCell ref="A1:M1"/>
    <mergeCell ref="B3:L4"/>
    <mergeCell ref="B5:L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1" tint="0.34998626667073579"/>
    <outlinePr summaryBelow="0"/>
    <pageSetUpPr fitToPage="1"/>
  </sheetPr>
  <dimension ref="A1:BK54"/>
  <sheetViews>
    <sheetView zoomScale="85" zoomScaleNormal="85" workbookViewId="0">
      <pane ySplit="8" topLeftCell="A9" activePane="bottomLeft" state="frozen"/>
      <selection activeCell="M19" sqref="M19"/>
      <selection pane="bottomLeft" activeCell="E53" sqref="E53:P54"/>
    </sheetView>
  </sheetViews>
  <sheetFormatPr defaultRowHeight="13.2" outlineLevelRow="1" x14ac:dyDescent="0.25"/>
  <cols>
    <col min="1" max="1" width="6.44140625" style="337" customWidth="1"/>
    <col min="2" max="2" width="6.109375" style="337" customWidth="1"/>
    <col min="3" max="4" width="16.6640625" style="337" customWidth="1"/>
    <col min="5" max="5" width="15.88671875" style="337" customWidth="1"/>
    <col min="6" max="6" width="6.109375" style="343" customWidth="1"/>
    <col min="7" max="7" width="6.109375" style="337" customWidth="1"/>
    <col min="8" max="8" width="16.6640625" style="337" customWidth="1"/>
    <col min="9" max="9" width="6.109375" style="343" customWidth="1"/>
    <col min="10" max="11" width="16.6640625" style="337" customWidth="1"/>
    <col min="12" max="12" width="6.109375" style="343" customWidth="1"/>
    <col min="13" max="13" width="7" style="343" bestFit="1" customWidth="1"/>
    <col min="14" max="14" width="16.44140625" style="337" customWidth="1"/>
    <col min="15" max="15" width="16.6640625" style="337" customWidth="1"/>
    <col min="16" max="16" width="14.88671875" style="337" bestFit="1" customWidth="1"/>
    <col min="17" max="20" width="6.109375" style="360" customWidth="1"/>
    <col min="21" max="21" width="8.6640625" style="196" customWidth="1"/>
    <col min="22" max="256" width="9.109375" style="196"/>
    <col min="257" max="257" width="6.44140625" style="196" customWidth="1"/>
    <col min="258" max="258" width="6.109375" style="196" customWidth="1"/>
    <col min="259" max="260" width="16.6640625" style="196" customWidth="1"/>
    <col min="261" max="261" width="15.88671875" style="196" customWidth="1"/>
    <col min="262" max="263" width="6.109375" style="196" customWidth="1"/>
    <col min="264" max="264" width="16.6640625" style="196" customWidth="1"/>
    <col min="265" max="265" width="6.109375" style="196" customWidth="1"/>
    <col min="266" max="267" width="16.6640625" style="196" customWidth="1"/>
    <col min="268" max="268" width="6.109375" style="196" customWidth="1"/>
    <col min="269" max="269" width="7" style="196" bestFit="1" customWidth="1"/>
    <col min="270" max="270" width="16.44140625" style="196" customWidth="1"/>
    <col min="271" max="271" width="16.6640625" style="196" customWidth="1"/>
    <col min="272" max="272" width="14.88671875" style="196" bestFit="1" customWidth="1"/>
    <col min="273" max="276" width="6.109375" style="196" customWidth="1"/>
    <col min="277" max="277" width="8.6640625" style="196" customWidth="1"/>
    <col min="278" max="512" width="9.109375" style="196"/>
    <col min="513" max="513" width="6.44140625" style="196" customWidth="1"/>
    <col min="514" max="514" width="6.109375" style="196" customWidth="1"/>
    <col min="515" max="516" width="16.6640625" style="196" customWidth="1"/>
    <col min="517" max="517" width="15.88671875" style="196" customWidth="1"/>
    <col min="518" max="519" width="6.109375" style="196" customWidth="1"/>
    <col min="520" max="520" width="16.6640625" style="196" customWidth="1"/>
    <col min="521" max="521" width="6.109375" style="196" customWidth="1"/>
    <col min="522" max="523" width="16.6640625" style="196" customWidth="1"/>
    <col min="524" max="524" width="6.109375" style="196" customWidth="1"/>
    <col min="525" max="525" width="7" style="196" bestFit="1" customWidth="1"/>
    <col min="526" max="526" width="16.44140625" style="196" customWidth="1"/>
    <col min="527" max="527" width="16.6640625" style="196" customWidth="1"/>
    <col min="528" max="528" width="14.88671875" style="196" bestFit="1" customWidth="1"/>
    <col min="529" max="532" width="6.109375" style="196" customWidth="1"/>
    <col min="533" max="533" width="8.6640625" style="196" customWidth="1"/>
    <col min="534" max="768" width="9.109375" style="196"/>
    <col min="769" max="769" width="6.44140625" style="196" customWidth="1"/>
    <col min="770" max="770" width="6.109375" style="196" customWidth="1"/>
    <col min="771" max="772" width="16.6640625" style="196" customWidth="1"/>
    <col min="773" max="773" width="15.88671875" style="196" customWidth="1"/>
    <col min="774" max="775" width="6.109375" style="196" customWidth="1"/>
    <col min="776" max="776" width="16.6640625" style="196" customWidth="1"/>
    <col min="777" max="777" width="6.109375" style="196" customWidth="1"/>
    <col min="778" max="779" width="16.6640625" style="196" customWidth="1"/>
    <col min="780" max="780" width="6.109375" style="196" customWidth="1"/>
    <col min="781" max="781" width="7" style="196" bestFit="1" customWidth="1"/>
    <col min="782" max="782" width="16.44140625" style="196" customWidth="1"/>
    <col min="783" max="783" width="16.6640625" style="196" customWidth="1"/>
    <col min="784" max="784" width="14.88671875" style="196" bestFit="1" customWidth="1"/>
    <col min="785" max="788" width="6.109375" style="196" customWidth="1"/>
    <col min="789" max="789" width="8.6640625" style="196" customWidth="1"/>
    <col min="790" max="1024" width="9.109375" style="196"/>
    <col min="1025" max="1025" width="6.44140625" style="196" customWidth="1"/>
    <col min="1026" max="1026" width="6.109375" style="196" customWidth="1"/>
    <col min="1027" max="1028" width="16.6640625" style="196" customWidth="1"/>
    <col min="1029" max="1029" width="15.88671875" style="196" customWidth="1"/>
    <col min="1030" max="1031" width="6.109375" style="196" customWidth="1"/>
    <col min="1032" max="1032" width="16.6640625" style="196" customWidth="1"/>
    <col min="1033" max="1033" width="6.109375" style="196" customWidth="1"/>
    <col min="1034" max="1035" width="16.6640625" style="196" customWidth="1"/>
    <col min="1036" max="1036" width="6.109375" style="196" customWidth="1"/>
    <col min="1037" max="1037" width="7" style="196" bestFit="1" customWidth="1"/>
    <col min="1038" max="1038" width="16.44140625" style="196" customWidth="1"/>
    <col min="1039" max="1039" width="16.6640625" style="196" customWidth="1"/>
    <col min="1040" max="1040" width="14.88671875" style="196" bestFit="1" customWidth="1"/>
    <col min="1041" max="1044" width="6.109375" style="196" customWidth="1"/>
    <col min="1045" max="1045" width="8.6640625" style="196" customWidth="1"/>
    <col min="1046" max="1280" width="9.109375" style="196"/>
    <col min="1281" max="1281" width="6.44140625" style="196" customWidth="1"/>
    <col min="1282" max="1282" width="6.109375" style="196" customWidth="1"/>
    <col min="1283" max="1284" width="16.6640625" style="196" customWidth="1"/>
    <col min="1285" max="1285" width="15.88671875" style="196" customWidth="1"/>
    <col min="1286" max="1287" width="6.109375" style="196" customWidth="1"/>
    <col min="1288" max="1288" width="16.6640625" style="196" customWidth="1"/>
    <col min="1289" max="1289" width="6.109375" style="196" customWidth="1"/>
    <col min="1290" max="1291" width="16.6640625" style="196" customWidth="1"/>
    <col min="1292" max="1292" width="6.109375" style="196" customWidth="1"/>
    <col min="1293" max="1293" width="7" style="196" bestFit="1" customWidth="1"/>
    <col min="1294" max="1294" width="16.44140625" style="196" customWidth="1"/>
    <col min="1295" max="1295" width="16.6640625" style="196" customWidth="1"/>
    <col min="1296" max="1296" width="14.88671875" style="196" bestFit="1" customWidth="1"/>
    <col min="1297" max="1300" width="6.109375" style="196" customWidth="1"/>
    <col min="1301" max="1301" width="8.6640625" style="196" customWidth="1"/>
    <col min="1302" max="1536" width="9.109375" style="196"/>
    <col min="1537" max="1537" width="6.44140625" style="196" customWidth="1"/>
    <col min="1538" max="1538" width="6.109375" style="196" customWidth="1"/>
    <col min="1539" max="1540" width="16.6640625" style="196" customWidth="1"/>
    <col min="1541" max="1541" width="15.88671875" style="196" customWidth="1"/>
    <col min="1542" max="1543" width="6.109375" style="196" customWidth="1"/>
    <col min="1544" max="1544" width="16.6640625" style="196" customWidth="1"/>
    <col min="1545" max="1545" width="6.109375" style="196" customWidth="1"/>
    <col min="1546" max="1547" width="16.6640625" style="196" customWidth="1"/>
    <col min="1548" max="1548" width="6.109375" style="196" customWidth="1"/>
    <col min="1549" max="1549" width="7" style="196" bestFit="1" customWidth="1"/>
    <col min="1550" max="1550" width="16.44140625" style="196" customWidth="1"/>
    <col min="1551" max="1551" width="16.6640625" style="196" customWidth="1"/>
    <col min="1552" max="1552" width="14.88671875" style="196" bestFit="1" customWidth="1"/>
    <col min="1553" max="1556" width="6.109375" style="196" customWidth="1"/>
    <col min="1557" max="1557" width="8.6640625" style="196" customWidth="1"/>
    <col min="1558" max="1792" width="9.109375" style="196"/>
    <col min="1793" max="1793" width="6.44140625" style="196" customWidth="1"/>
    <col min="1794" max="1794" width="6.109375" style="196" customWidth="1"/>
    <col min="1795" max="1796" width="16.6640625" style="196" customWidth="1"/>
    <col min="1797" max="1797" width="15.88671875" style="196" customWidth="1"/>
    <col min="1798" max="1799" width="6.109375" style="196" customWidth="1"/>
    <col min="1800" max="1800" width="16.6640625" style="196" customWidth="1"/>
    <col min="1801" max="1801" width="6.109375" style="196" customWidth="1"/>
    <col min="1802" max="1803" width="16.6640625" style="196" customWidth="1"/>
    <col min="1804" max="1804" width="6.109375" style="196" customWidth="1"/>
    <col min="1805" max="1805" width="7" style="196" bestFit="1" customWidth="1"/>
    <col min="1806" max="1806" width="16.44140625" style="196" customWidth="1"/>
    <col min="1807" max="1807" width="16.6640625" style="196" customWidth="1"/>
    <col min="1808" max="1808" width="14.88671875" style="196" bestFit="1" customWidth="1"/>
    <col min="1809" max="1812" width="6.109375" style="196" customWidth="1"/>
    <col min="1813" max="1813" width="8.6640625" style="196" customWidth="1"/>
    <col min="1814" max="2048" width="9.109375" style="196"/>
    <col min="2049" max="2049" width="6.44140625" style="196" customWidth="1"/>
    <col min="2050" max="2050" width="6.109375" style="196" customWidth="1"/>
    <col min="2051" max="2052" width="16.6640625" style="196" customWidth="1"/>
    <col min="2053" max="2053" width="15.88671875" style="196" customWidth="1"/>
    <col min="2054" max="2055" width="6.109375" style="196" customWidth="1"/>
    <col min="2056" max="2056" width="16.6640625" style="196" customWidth="1"/>
    <col min="2057" max="2057" width="6.109375" style="196" customWidth="1"/>
    <col min="2058" max="2059" width="16.6640625" style="196" customWidth="1"/>
    <col min="2060" max="2060" width="6.109375" style="196" customWidth="1"/>
    <col min="2061" max="2061" width="7" style="196" bestFit="1" customWidth="1"/>
    <col min="2062" max="2062" width="16.44140625" style="196" customWidth="1"/>
    <col min="2063" max="2063" width="16.6640625" style="196" customWidth="1"/>
    <col min="2064" max="2064" width="14.88671875" style="196" bestFit="1" customWidth="1"/>
    <col min="2065" max="2068" width="6.109375" style="196" customWidth="1"/>
    <col min="2069" max="2069" width="8.6640625" style="196" customWidth="1"/>
    <col min="2070" max="2304" width="9.109375" style="196"/>
    <col min="2305" max="2305" width="6.44140625" style="196" customWidth="1"/>
    <col min="2306" max="2306" width="6.109375" style="196" customWidth="1"/>
    <col min="2307" max="2308" width="16.6640625" style="196" customWidth="1"/>
    <col min="2309" max="2309" width="15.88671875" style="196" customWidth="1"/>
    <col min="2310" max="2311" width="6.109375" style="196" customWidth="1"/>
    <col min="2312" max="2312" width="16.6640625" style="196" customWidth="1"/>
    <col min="2313" max="2313" width="6.109375" style="196" customWidth="1"/>
    <col min="2314" max="2315" width="16.6640625" style="196" customWidth="1"/>
    <col min="2316" max="2316" width="6.109375" style="196" customWidth="1"/>
    <col min="2317" max="2317" width="7" style="196" bestFit="1" customWidth="1"/>
    <col min="2318" max="2318" width="16.44140625" style="196" customWidth="1"/>
    <col min="2319" max="2319" width="16.6640625" style="196" customWidth="1"/>
    <col min="2320" max="2320" width="14.88671875" style="196" bestFit="1" customWidth="1"/>
    <col min="2321" max="2324" width="6.109375" style="196" customWidth="1"/>
    <col min="2325" max="2325" width="8.6640625" style="196" customWidth="1"/>
    <col min="2326" max="2560" width="9.109375" style="196"/>
    <col min="2561" max="2561" width="6.44140625" style="196" customWidth="1"/>
    <col min="2562" max="2562" width="6.109375" style="196" customWidth="1"/>
    <col min="2563" max="2564" width="16.6640625" style="196" customWidth="1"/>
    <col min="2565" max="2565" width="15.88671875" style="196" customWidth="1"/>
    <col min="2566" max="2567" width="6.109375" style="196" customWidth="1"/>
    <col min="2568" max="2568" width="16.6640625" style="196" customWidth="1"/>
    <col min="2569" max="2569" width="6.109375" style="196" customWidth="1"/>
    <col min="2570" max="2571" width="16.6640625" style="196" customWidth="1"/>
    <col min="2572" max="2572" width="6.109375" style="196" customWidth="1"/>
    <col min="2573" max="2573" width="7" style="196" bestFit="1" customWidth="1"/>
    <col min="2574" max="2574" width="16.44140625" style="196" customWidth="1"/>
    <col min="2575" max="2575" width="16.6640625" style="196" customWidth="1"/>
    <col min="2576" max="2576" width="14.88671875" style="196" bestFit="1" customWidth="1"/>
    <col min="2577" max="2580" width="6.109375" style="196" customWidth="1"/>
    <col min="2581" max="2581" width="8.6640625" style="196" customWidth="1"/>
    <col min="2582" max="2816" width="9.109375" style="196"/>
    <col min="2817" max="2817" width="6.44140625" style="196" customWidth="1"/>
    <col min="2818" max="2818" width="6.109375" style="196" customWidth="1"/>
    <col min="2819" max="2820" width="16.6640625" style="196" customWidth="1"/>
    <col min="2821" max="2821" width="15.88671875" style="196" customWidth="1"/>
    <col min="2822" max="2823" width="6.109375" style="196" customWidth="1"/>
    <col min="2824" max="2824" width="16.6640625" style="196" customWidth="1"/>
    <col min="2825" max="2825" width="6.109375" style="196" customWidth="1"/>
    <col min="2826" max="2827" width="16.6640625" style="196" customWidth="1"/>
    <col min="2828" max="2828" width="6.109375" style="196" customWidth="1"/>
    <col min="2829" max="2829" width="7" style="196" bestFit="1" customWidth="1"/>
    <col min="2830" max="2830" width="16.44140625" style="196" customWidth="1"/>
    <col min="2831" max="2831" width="16.6640625" style="196" customWidth="1"/>
    <col min="2832" max="2832" width="14.88671875" style="196" bestFit="1" customWidth="1"/>
    <col min="2833" max="2836" width="6.109375" style="196" customWidth="1"/>
    <col min="2837" max="2837" width="8.6640625" style="196" customWidth="1"/>
    <col min="2838" max="3072" width="9.109375" style="196"/>
    <col min="3073" max="3073" width="6.44140625" style="196" customWidth="1"/>
    <col min="3074" max="3074" width="6.109375" style="196" customWidth="1"/>
    <col min="3075" max="3076" width="16.6640625" style="196" customWidth="1"/>
    <col min="3077" max="3077" width="15.88671875" style="196" customWidth="1"/>
    <col min="3078" max="3079" width="6.109375" style="196" customWidth="1"/>
    <col min="3080" max="3080" width="16.6640625" style="196" customWidth="1"/>
    <col min="3081" max="3081" width="6.109375" style="196" customWidth="1"/>
    <col min="3082" max="3083" width="16.6640625" style="196" customWidth="1"/>
    <col min="3084" max="3084" width="6.109375" style="196" customWidth="1"/>
    <col min="3085" max="3085" width="7" style="196" bestFit="1" customWidth="1"/>
    <col min="3086" max="3086" width="16.44140625" style="196" customWidth="1"/>
    <col min="3087" max="3087" width="16.6640625" style="196" customWidth="1"/>
    <col min="3088" max="3088" width="14.88671875" style="196" bestFit="1" customWidth="1"/>
    <col min="3089" max="3092" width="6.109375" style="196" customWidth="1"/>
    <col min="3093" max="3093" width="8.6640625" style="196" customWidth="1"/>
    <col min="3094" max="3328" width="9.109375" style="196"/>
    <col min="3329" max="3329" width="6.44140625" style="196" customWidth="1"/>
    <col min="3330" max="3330" width="6.109375" style="196" customWidth="1"/>
    <col min="3331" max="3332" width="16.6640625" style="196" customWidth="1"/>
    <col min="3333" max="3333" width="15.88671875" style="196" customWidth="1"/>
    <col min="3334" max="3335" width="6.109375" style="196" customWidth="1"/>
    <col min="3336" max="3336" width="16.6640625" style="196" customWidth="1"/>
    <col min="3337" max="3337" width="6.109375" style="196" customWidth="1"/>
    <col min="3338" max="3339" width="16.6640625" style="196" customWidth="1"/>
    <col min="3340" max="3340" width="6.109375" style="196" customWidth="1"/>
    <col min="3341" max="3341" width="7" style="196" bestFit="1" customWidth="1"/>
    <col min="3342" max="3342" width="16.44140625" style="196" customWidth="1"/>
    <col min="3343" max="3343" width="16.6640625" style="196" customWidth="1"/>
    <col min="3344" max="3344" width="14.88671875" style="196" bestFit="1" customWidth="1"/>
    <col min="3345" max="3348" width="6.109375" style="196" customWidth="1"/>
    <col min="3349" max="3349" width="8.6640625" style="196" customWidth="1"/>
    <col min="3350" max="3584" width="9.109375" style="196"/>
    <col min="3585" max="3585" width="6.44140625" style="196" customWidth="1"/>
    <col min="3586" max="3586" width="6.109375" style="196" customWidth="1"/>
    <col min="3587" max="3588" width="16.6640625" style="196" customWidth="1"/>
    <col min="3589" max="3589" width="15.88671875" style="196" customWidth="1"/>
    <col min="3590" max="3591" width="6.109375" style="196" customWidth="1"/>
    <col min="3592" max="3592" width="16.6640625" style="196" customWidth="1"/>
    <col min="3593" max="3593" width="6.109375" style="196" customWidth="1"/>
    <col min="3594" max="3595" width="16.6640625" style="196" customWidth="1"/>
    <col min="3596" max="3596" width="6.109375" style="196" customWidth="1"/>
    <col min="3597" max="3597" width="7" style="196" bestFit="1" customWidth="1"/>
    <col min="3598" max="3598" width="16.44140625" style="196" customWidth="1"/>
    <col min="3599" max="3599" width="16.6640625" style="196" customWidth="1"/>
    <col min="3600" max="3600" width="14.88671875" style="196" bestFit="1" customWidth="1"/>
    <col min="3601" max="3604" width="6.109375" style="196" customWidth="1"/>
    <col min="3605" max="3605" width="8.6640625" style="196" customWidth="1"/>
    <col min="3606" max="3840" width="9.109375" style="196"/>
    <col min="3841" max="3841" width="6.44140625" style="196" customWidth="1"/>
    <col min="3842" max="3842" width="6.109375" style="196" customWidth="1"/>
    <col min="3843" max="3844" width="16.6640625" style="196" customWidth="1"/>
    <col min="3845" max="3845" width="15.88671875" style="196" customWidth="1"/>
    <col min="3846" max="3847" width="6.109375" style="196" customWidth="1"/>
    <col min="3848" max="3848" width="16.6640625" style="196" customWidth="1"/>
    <col min="3849" max="3849" width="6.109375" style="196" customWidth="1"/>
    <col min="3850" max="3851" width="16.6640625" style="196" customWidth="1"/>
    <col min="3852" max="3852" width="6.109375" style="196" customWidth="1"/>
    <col min="3853" max="3853" width="7" style="196" bestFit="1" customWidth="1"/>
    <col min="3854" max="3854" width="16.44140625" style="196" customWidth="1"/>
    <col min="3855" max="3855" width="16.6640625" style="196" customWidth="1"/>
    <col min="3856" max="3856" width="14.88671875" style="196" bestFit="1" customWidth="1"/>
    <col min="3857" max="3860" width="6.109375" style="196" customWidth="1"/>
    <col min="3861" max="3861" width="8.6640625" style="196" customWidth="1"/>
    <col min="3862" max="4096" width="9.109375" style="196"/>
    <col min="4097" max="4097" width="6.44140625" style="196" customWidth="1"/>
    <col min="4098" max="4098" width="6.109375" style="196" customWidth="1"/>
    <col min="4099" max="4100" width="16.6640625" style="196" customWidth="1"/>
    <col min="4101" max="4101" width="15.88671875" style="196" customWidth="1"/>
    <col min="4102" max="4103" width="6.109375" style="196" customWidth="1"/>
    <col min="4104" max="4104" width="16.6640625" style="196" customWidth="1"/>
    <col min="4105" max="4105" width="6.109375" style="196" customWidth="1"/>
    <col min="4106" max="4107" width="16.6640625" style="196" customWidth="1"/>
    <col min="4108" max="4108" width="6.109375" style="196" customWidth="1"/>
    <col min="4109" max="4109" width="7" style="196" bestFit="1" customWidth="1"/>
    <col min="4110" max="4110" width="16.44140625" style="196" customWidth="1"/>
    <col min="4111" max="4111" width="16.6640625" style="196" customWidth="1"/>
    <col min="4112" max="4112" width="14.88671875" style="196" bestFit="1" customWidth="1"/>
    <col min="4113" max="4116" width="6.109375" style="196" customWidth="1"/>
    <col min="4117" max="4117" width="8.6640625" style="196" customWidth="1"/>
    <col min="4118" max="4352" width="9.109375" style="196"/>
    <col min="4353" max="4353" width="6.44140625" style="196" customWidth="1"/>
    <col min="4354" max="4354" width="6.109375" style="196" customWidth="1"/>
    <col min="4355" max="4356" width="16.6640625" style="196" customWidth="1"/>
    <col min="4357" max="4357" width="15.88671875" style="196" customWidth="1"/>
    <col min="4358" max="4359" width="6.109375" style="196" customWidth="1"/>
    <col min="4360" max="4360" width="16.6640625" style="196" customWidth="1"/>
    <col min="4361" max="4361" width="6.109375" style="196" customWidth="1"/>
    <col min="4362" max="4363" width="16.6640625" style="196" customWidth="1"/>
    <col min="4364" max="4364" width="6.109375" style="196" customWidth="1"/>
    <col min="4365" max="4365" width="7" style="196" bestFit="1" customWidth="1"/>
    <col min="4366" max="4366" width="16.44140625" style="196" customWidth="1"/>
    <col min="4367" max="4367" width="16.6640625" style="196" customWidth="1"/>
    <col min="4368" max="4368" width="14.88671875" style="196" bestFit="1" customWidth="1"/>
    <col min="4369" max="4372" width="6.109375" style="196" customWidth="1"/>
    <col min="4373" max="4373" width="8.6640625" style="196" customWidth="1"/>
    <col min="4374" max="4608" width="9.109375" style="196"/>
    <col min="4609" max="4609" width="6.44140625" style="196" customWidth="1"/>
    <col min="4610" max="4610" width="6.109375" style="196" customWidth="1"/>
    <col min="4611" max="4612" width="16.6640625" style="196" customWidth="1"/>
    <col min="4613" max="4613" width="15.88671875" style="196" customWidth="1"/>
    <col min="4614" max="4615" width="6.109375" style="196" customWidth="1"/>
    <col min="4616" max="4616" width="16.6640625" style="196" customWidth="1"/>
    <col min="4617" max="4617" width="6.109375" style="196" customWidth="1"/>
    <col min="4618" max="4619" width="16.6640625" style="196" customWidth="1"/>
    <col min="4620" max="4620" width="6.109375" style="196" customWidth="1"/>
    <col min="4621" max="4621" width="7" style="196" bestFit="1" customWidth="1"/>
    <col min="4622" max="4622" width="16.44140625" style="196" customWidth="1"/>
    <col min="4623" max="4623" width="16.6640625" style="196" customWidth="1"/>
    <col min="4624" max="4624" width="14.88671875" style="196" bestFit="1" customWidth="1"/>
    <col min="4625" max="4628" width="6.109375" style="196" customWidth="1"/>
    <col min="4629" max="4629" width="8.6640625" style="196" customWidth="1"/>
    <col min="4630" max="4864" width="9.109375" style="196"/>
    <col min="4865" max="4865" width="6.44140625" style="196" customWidth="1"/>
    <col min="4866" max="4866" width="6.109375" style="196" customWidth="1"/>
    <col min="4867" max="4868" width="16.6640625" style="196" customWidth="1"/>
    <col min="4869" max="4869" width="15.88671875" style="196" customWidth="1"/>
    <col min="4870" max="4871" width="6.109375" style="196" customWidth="1"/>
    <col min="4872" max="4872" width="16.6640625" style="196" customWidth="1"/>
    <col min="4873" max="4873" width="6.109375" style="196" customWidth="1"/>
    <col min="4874" max="4875" width="16.6640625" style="196" customWidth="1"/>
    <col min="4876" max="4876" width="6.109375" style="196" customWidth="1"/>
    <col min="4877" max="4877" width="7" style="196" bestFit="1" customWidth="1"/>
    <col min="4878" max="4878" width="16.44140625" style="196" customWidth="1"/>
    <col min="4879" max="4879" width="16.6640625" style="196" customWidth="1"/>
    <col min="4880" max="4880" width="14.88671875" style="196" bestFit="1" customWidth="1"/>
    <col min="4881" max="4884" width="6.109375" style="196" customWidth="1"/>
    <col min="4885" max="4885" width="8.6640625" style="196" customWidth="1"/>
    <col min="4886" max="5120" width="9.109375" style="196"/>
    <col min="5121" max="5121" width="6.44140625" style="196" customWidth="1"/>
    <col min="5122" max="5122" width="6.109375" style="196" customWidth="1"/>
    <col min="5123" max="5124" width="16.6640625" style="196" customWidth="1"/>
    <col min="5125" max="5125" width="15.88671875" style="196" customWidth="1"/>
    <col min="5126" max="5127" width="6.109375" style="196" customWidth="1"/>
    <col min="5128" max="5128" width="16.6640625" style="196" customWidth="1"/>
    <col min="5129" max="5129" width="6.109375" style="196" customWidth="1"/>
    <col min="5130" max="5131" width="16.6640625" style="196" customWidth="1"/>
    <col min="5132" max="5132" width="6.109375" style="196" customWidth="1"/>
    <col min="5133" max="5133" width="7" style="196" bestFit="1" customWidth="1"/>
    <col min="5134" max="5134" width="16.44140625" style="196" customWidth="1"/>
    <col min="5135" max="5135" width="16.6640625" style="196" customWidth="1"/>
    <col min="5136" max="5136" width="14.88671875" style="196" bestFit="1" customWidth="1"/>
    <col min="5137" max="5140" width="6.109375" style="196" customWidth="1"/>
    <col min="5141" max="5141" width="8.6640625" style="196" customWidth="1"/>
    <col min="5142" max="5376" width="9.109375" style="196"/>
    <col min="5377" max="5377" width="6.44140625" style="196" customWidth="1"/>
    <col min="5378" max="5378" width="6.109375" style="196" customWidth="1"/>
    <col min="5379" max="5380" width="16.6640625" style="196" customWidth="1"/>
    <col min="5381" max="5381" width="15.88671875" style="196" customWidth="1"/>
    <col min="5382" max="5383" width="6.109375" style="196" customWidth="1"/>
    <col min="5384" max="5384" width="16.6640625" style="196" customWidth="1"/>
    <col min="5385" max="5385" width="6.109375" style="196" customWidth="1"/>
    <col min="5386" max="5387" width="16.6640625" style="196" customWidth="1"/>
    <col min="5388" max="5388" width="6.109375" style="196" customWidth="1"/>
    <col min="5389" max="5389" width="7" style="196" bestFit="1" customWidth="1"/>
    <col min="5390" max="5390" width="16.44140625" style="196" customWidth="1"/>
    <col min="5391" max="5391" width="16.6640625" style="196" customWidth="1"/>
    <col min="5392" max="5392" width="14.88671875" style="196" bestFit="1" customWidth="1"/>
    <col min="5393" max="5396" width="6.109375" style="196" customWidth="1"/>
    <col min="5397" max="5397" width="8.6640625" style="196" customWidth="1"/>
    <col min="5398" max="5632" width="9.109375" style="196"/>
    <col min="5633" max="5633" width="6.44140625" style="196" customWidth="1"/>
    <col min="5634" max="5634" width="6.109375" style="196" customWidth="1"/>
    <col min="5635" max="5636" width="16.6640625" style="196" customWidth="1"/>
    <col min="5637" max="5637" width="15.88671875" style="196" customWidth="1"/>
    <col min="5638" max="5639" width="6.109375" style="196" customWidth="1"/>
    <col min="5640" max="5640" width="16.6640625" style="196" customWidth="1"/>
    <col min="5641" max="5641" width="6.109375" style="196" customWidth="1"/>
    <col min="5642" max="5643" width="16.6640625" style="196" customWidth="1"/>
    <col min="5644" max="5644" width="6.109375" style="196" customWidth="1"/>
    <col min="5645" max="5645" width="7" style="196" bestFit="1" customWidth="1"/>
    <col min="5646" max="5646" width="16.44140625" style="196" customWidth="1"/>
    <col min="5647" max="5647" width="16.6640625" style="196" customWidth="1"/>
    <col min="5648" max="5648" width="14.88671875" style="196" bestFit="1" customWidth="1"/>
    <col min="5649" max="5652" width="6.109375" style="196" customWidth="1"/>
    <col min="5653" max="5653" width="8.6640625" style="196" customWidth="1"/>
    <col min="5654" max="5888" width="9.109375" style="196"/>
    <col min="5889" max="5889" width="6.44140625" style="196" customWidth="1"/>
    <col min="5890" max="5890" width="6.109375" style="196" customWidth="1"/>
    <col min="5891" max="5892" width="16.6640625" style="196" customWidth="1"/>
    <col min="5893" max="5893" width="15.88671875" style="196" customWidth="1"/>
    <col min="5894" max="5895" width="6.109375" style="196" customWidth="1"/>
    <col min="5896" max="5896" width="16.6640625" style="196" customWidth="1"/>
    <col min="5897" max="5897" width="6.109375" style="196" customWidth="1"/>
    <col min="5898" max="5899" width="16.6640625" style="196" customWidth="1"/>
    <col min="5900" max="5900" width="6.109375" style="196" customWidth="1"/>
    <col min="5901" max="5901" width="7" style="196" bestFit="1" customWidth="1"/>
    <col min="5902" max="5902" width="16.44140625" style="196" customWidth="1"/>
    <col min="5903" max="5903" width="16.6640625" style="196" customWidth="1"/>
    <col min="5904" max="5904" width="14.88671875" style="196" bestFit="1" customWidth="1"/>
    <col min="5905" max="5908" width="6.109375" style="196" customWidth="1"/>
    <col min="5909" max="5909" width="8.6640625" style="196" customWidth="1"/>
    <col min="5910" max="6144" width="9.109375" style="196"/>
    <col min="6145" max="6145" width="6.44140625" style="196" customWidth="1"/>
    <col min="6146" max="6146" width="6.109375" style="196" customWidth="1"/>
    <col min="6147" max="6148" width="16.6640625" style="196" customWidth="1"/>
    <col min="6149" max="6149" width="15.88671875" style="196" customWidth="1"/>
    <col min="6150" max="6151" width="6.109375" style="196" customWidth="1"/>
    <col min="6152" max="6152" width="16.6640625" style="196" customWidth="1"/>
    <col min="6153" max="6153" width="6.109375" style="196" customWidth="1"/>
    <col min="6154" max="6155" width="16.6640625" style="196" customWidth="1"/>
    <col min="6156" max="6156" width="6.109375" style="196" customWidth="1"/>
    <col min="6157" max="6157" width="7" style="196" bestFit="1" customWidth="1"/>
    <col min="6158" max="6158" width="16.44140625" style="196" customWidth="1"/>
    <col min="6159" max="6159" width="16.6640625" style="196" customWidth="1"/>
    <col min="6160" max="6160" width="14.88671875" style="196" bestFit="1" customWidth="1"/>
    <col min="6161" max="6164" width="6.109375" style="196" customWidth="1"/>
    <col min="6165" max="6165" width="8.6640625" style="196" customWidth="1"/>
    <col min="6166" max="6400" width="9.109375" style="196"/>
    <col min="6401" max="6401" width="6.44140625" style="196" customWidth="1"/>
    <col min="6402" max="6402" width="6.109375" style="196" customWidth="1"/>
    <col min="6403" max="6404" width="16.6640625" style="196" customWidth="1"/>
    <col min="6405" max="6405" width="15.88671875" style="196" customWidth="1"/>
    <col min="6406" max="6407" width="6.109375" style="196" customWidth="1"/>
    <col min="6408" max="6408" width="16.6640625" style="196" customWidth="1"/>
    <col min="6409" max="6409" width="6.109375" style="196" customWidth="1"/>
    <col min="6410" max="6411" width="16.6640625" style="196" customWidth="1"/>
    <col min="6412" max="6412" width="6.109375" style="196" customWidth="1"/>
    <col min="6413" max="6413" width="7" style="196" bestFit="1" customWidth="1"/>
    <col min="6414" max="6414" width="16.44140625" style="196" customWidth="1"/>
    <col min="6415" max="6415" width="16.6640625" style="196" customWidth="1"/>
    <col min="6416" max="6416" width="14.88671875" style="196" bestFit="1" customWidth="1"/>
    <col min="6417" max="6420" width="6.109375" style="196" customWidth="1"/>
    <col min="6421" max="6421" width="8.6640625" style="196" customWidth="1"/>
    <col min="6422" max="6656" width="9.109375" style="196"/>
    <col min="6657" max="6657" width="6.44140625" style="196" customWidth="1"/>
    <col min="6658" max="6658" width="6.109375" style="196" customWidth="1"/>
    <col min="6659" max="6660" width="16.6640625" style="196" customWidth="1"/>
    <col min="6661" max="6661" width="15.88671875" style="196" customWidth="1"/>
    <col min="6662" max="6663" width="6.109375" style="196" customWidth="1"/>
    <col min="6664" max="6664" width="16.6640625" style="196" customWidth="1"/>
    <col min="6665" max="6665" width="6.109375" style="196" customWidth="1"/>
    <col min="6666" max="6667" width="16.6640625" style="196" customWidth="1"/>
    <col min="6668" max="6668" width="6.109375" style="196" customWidth="1"/>
    <col min="6669" max="6669" width="7" style="196" bestFit="1" customWidth="1"/>
    <col min="6670" max="6670" width="16.44140625" style="196" customWidth="1"/>
    <col min="6671" max="6671" width="16.6640625" style="196" customWidth="1"/>
    <col min="6672" max="6672" width="14.88671875" style="196" bestFit="1" customWidth="1"/>
    <col min="6673" max="6676" width="6.109375" style="196" customWidth="1"/>
    <col min="6677" max="6677" width="8.6640625" style="196" customWidth="1"/>
    <col min="6678" max="6912" width="9.109375" style="196"/>
    <col min="6913" max="6913" width="6.44140625" style="196" customWidth="1"/>
    <col min="6914" max="6914" width="6.109375" style="196" customWidth="1"/>
    <col min="6915" max="6916" width="16.6640625" style="196" customWidth="1"/>
    <col min="6917" max="6917" width="15.88671875" style="196" customWidth="1"/>
    <col min="6918" max="6919" width="6.109375" style="196" customWidth="1"/>
    <col min="6920" max="6920" width="16.6640625" style="196" customWidth="1"/>
    <col min="6921" max="6921" width="6.109375" style="196" customWidth="1"/>
    <col min="6922" max="6923" width="16.6640625" style="196" customWidth="1"/>
    <col min="6924" max="6924" width="6.109375" style="196" customWidth="1"/>
    <col min="6925" max="6925" width="7" style="196" bestFit="1" customWidth="1"/>
    <col min="6926" max="6926" width="16.44140625" style="196" customWidth="1"/>
    <col min="6927" max="6927" width="16.6640625" style="196" customWidth="1"/>
    <col min="6928" max="6928" width="14.88671875" style="196" bestFit="1" customWidth="1"/>
    <col min="6929" max="6932" width="6.109375" style="196" customWidth="1"/>
    <col min="6933" max="6933" width="8.6640625" style="196" customWidth="1"/>
    <col min="6934" max="7168" width="9.109375" style="196"/>
    <col min="7169" max="7169" width="6.44140625" style="196" customWidth="1"/>
    <col min="7170" max="7170" width="6.109375" style="196" customWidth="1"/>
    <col min="7171" max="7172" width="16.6640625" style="196" customWidth="1"/>
    <col min="7173" max="7173" width="15.88671875" style="196" customWidth="1"/>
    <col min="7174" max="7175" width="6.109375" style="196" customWidth="1"/>
    <col min="7176" max="7176" width="16.6640625" style="196" customWidth="1"/>
    <col min="7177" max="7177" width="6.109375" style="196" customWidth="1"/>
    <col min="7178" max="7179" width="16.6640625" style="196" customWidth="1"/>
    <col min="7180" max="7180" width="6.109375" style="196" customWidth="1"/>
    <col min="7181" max="7181" width="7" style="196" bestFit="1" customWidth="1"/>
    <col min="7182" max="7182" width="16.44140625" style="196" customWidth="1"/>
    <col min="7183" max="7183" width="16.6640625" style="196" customWidth="1"/>
    <col min="7184" max="7184" width="14.88671875" style="196" bestFit="1" customWidth="1"/>
    <col min="7185" max="7188" width="6.109375" style="196" customWidth="1"/>
    <col min="7189" max="7189" width="8.6640625" style="196" customWidth="1"/>
    <col min="7190" max="7424" width="9.109375" style="196"/>
    <col min="7425" max="7425" width="6.44140625" style="196" customWidth="1"/>
    <col min="7426" max="7426" width="6.109375" style="196" customWidth="1"/>
    <col min="7427" max="7428" width="16.6640625" style="196" customWidth="1"/>
    <col min="7429" max="7429" width="15.88671875" style="196" customWidth="1"/>
    <col min="7430" max="7431" width="6.109375" style="196" customWidth="1"/>
    <col min="7432" max="7432" width="16.6640625" style="196" customWidth="1"/>
    <col min="7433" max="7433" width="6.109375" style="196" customWidth="1"/>
    <col min="7434" max="7435" width="16.6640625" style="196" customWidth="1"/>
    <col min="7436" max="7436" width="6.109375" style="196" customWidth="1"/>
    <col min="7437" max="7437" width="7" style="196" bestFit="1" customWidth="1"/>
    <col min="7438" max="7438" width="16.44140625" style="196" customWidth="1"/>
    <col min="7439" max="7439" width="16.6640625" style="196" customWidth="1"/>
    <col min="7440" max="7440" width="14.88671875" style="196" bestFit="1" customWidth="1"/>
    <col min="7441" max="7444" width="6.109375" style="196" customWidth="1"/>
    <col min="7445" max="7445" width="8.6640625" style="196" customWidth="1"/>
    <col min="7446" max="7680" width="9.109375" style="196"/>
    <col min="7681" max="7681" width="6.44140625" style="196" customWidth="1"/>
    <col min="7682" max="7682" width="6.109375" style="196" customWidth="1"/>
    <col min="7683" max="7684" width="16.6640625" style="196" customWidth="1"/>
    <col min="7685" max="7685" width="15.88671875" style="196" customWidth="1"/>
    <col min="7686" max="7687" width="6.109375" style="196" customWidth="1"/>
    <col min="7688" max="7688" width="16.6640625" style="196" customWidth="1"/>
    <col min="7689" max="7689" width="6.109375" style="196" customWidth="1"/>
    <col min="7690" max="7691" width="16.6640625" style="196" customWidth="1"/>
    <col min="7692" max="7692" width="6.109375" style="196" customWidth="1"/>
    <col min="7693" max="7693" width="7" style="196" bestFit="1" customWidth="1"/>
    <col min="7694" max="7694" width="16.44140625" style="196" customWidth="1"/>
    <col min="7695" max="7695" width="16.6640625" style="196" customWidth="1"/>
    <col min="7696" max="7696" width="14.88671875" style="196" bestFit="1" customWidth="1"/>
    <col min="7697" max="7700" width="6.109375" style="196" customWidth="1"/>
    <col min="7701" max="7701" width="8.6640625" style="196" customWidth="1"/>
    <col min="7702" max="7936" width="9.109375" style="196"/>
    <col min="7937" max="7937" width="6.44140625" style="196" customWidth="1"/>
    <col min="7938" max="7938" width="6.109375" style="196" customWidth="1"/>
    <col min="7939" max="7940" width="16.6640625" style="196" customWidth="1"/>
    <col min="7941" max="7941" width="15.88671875" style="196" customWidth="1"/>
    <col min="7942" max="7943" width="6.109375" style="196" customWidth="1"/>
    <col min="7944" max="7944" width="16.6640625" style="196" customWidth="1"/>
    <col min="7945" max="7945" width="6.109375" style="196" customWidth="1"/>
    <col min="7946" max="7947" width="16.6640625" style="196" customWidth="1"/>
    <col min="7948" max="7948" width="6.109375" style="196" customWidth="1"/>
    <col min="7949" max="7949" width="7" style="196" bestFit="1" customWidth="1"/>
    <col min="7950" max="7950" width="16.44140625" style="196" customWidth="1"/>
    <col min="7951" max="7951" width="16.6640625" style="196" customWidth="1"/>
    <col min="7952" max="7952" width="14.88671875" style="196" bestFit="1" customWidth="1"/>
    <col min="7953" max="7956" width="6.109375" style="196" customWidth="1"/>
    <col min="7957" max="7957" width="8.6640625" style="196" customWidth="1"/>
    <col min="7958" max="8192" width="9.109375" style="196"/>
    <col min="8193" max="8193" width="6.44140625" style="196" customWidth="1"/>
    <col min="8194" max="8194" width="6.109375" style="196" customWidth="1"/>
    <col min="8195" max="8196" width="16.6640625" style="196" customWidth="1"/>
    <col min="8197" max="8197" width="15.88671875" style="196" customWidth="1"/>
    <col min="8198" max="8199" width="6.109375" style="196" customWidth="1"/>
    <col min="8200" max="8200" width="16.6640625" style="196" customWidth="1"/>
    <col min="8201" max="8201" width="6.109375" style="196" customWidth="1"/>
    <col min="8202" max="8203" width="16.6640625" style="196" customWidth="1"/>
    <col min="8204" max="8204" width="6.109375" style="196" customWidth="1"/>
    <col min="8205" max="8205" width="7" style="196" bestFit="1" customWidth="1"/>
    <col min="8206" max="8206" width="16.44140625" style="196" customWidth="1"/>
    <col min="8207" max="8207" width="16.6640625" style="196" customWidth="1"/>
    <col min="8208" max="8208" width="14.88671875" style="196" bestFit="1" customWidth="1"/>
    <col min="8209" max="8212" width="6.109375" style="196" customWidth="1"/>
    <col min="8213" max="8213" width="8.6640625" style="196" customWidth="1"/>
    <col min="8214" max="8448" width="9.109375" style="196"/>
    <col min="8449" max="8449" width="6.44140625" style="196" customWidth="1"/>
    <col min="8450" max="8450" width="6.109375" style="196" customWidth="1"/>
    <col min="8451" max="8452" width="16.6640625" style="196" customWidth="1"/>
    <col min="8453" max="8453" width="15.88671875" style="196" customWidth="1"/>
    <col min="8454" max="8455" width="6.109375" style="196" customWidth="1"/>
    <col min="8456" max="8456" width="16.6640625" style="196" customWidth="1"/>
    <col min="8457" max="8457" width="6.109375" style="196" customWidth="1"/>
    <col min="8458" max="8459" width="16.6640625" style="196" customWidth="1"/>
    <col min="8460" max="8460" width="6.109375" style="196" customWidth="1"/>
    <col min="8461" max="8461" width="7" style="196" bestFit="1" customWidth="1"/>
    <col min="8462" max="8462" width="16.44140625" style="196" customWidth="1"/>
    <col min="8463" max="8463" width="16.6640625" style="196" customWidth="1"/>
    <col min="8464" max="8464" width="14.88671875" style="196" bestFit="1" customWidth="1"/>
    <col min="8465" max="8468" width="6.109375" style="196" customWidth="1"/>
    <col min="8469" max="8469" width="8.6640625" style="196" customWidth="1"/>
    <col min="8470" max="8704" width="9.109375" style="196"/>
    <col min="8705" max="8705" width="6.44140625" style="196" customWidth="1"/>
    <col min="8706" max="8706" width="6.109375" style="196" customWidth="1"/>
    <col min="8707" max="8708" width="16.6640625" style="196" customWidth="1"/>
    <col min="8709" max="8709" width="15.88671875" style="196" customWidth="1"/>
    <col min="8710" max="8711" width="6.109375" style="196" customWidth="1"/>
    <col min="8712" max="8712" width="16.6640625" style="196" customWidth="1"/>
    <col min="8713" max="8713" width="6.109375" style="196" customWidth="1"/>
    <col min="8714" max="8715" width="16.6640625" style="196" customWidth="1"/>
    <col min="8716" max="8716" width="6.109375" style="196" customWidth="1"/>
    <col min="8717" max="8717" width="7" style="196" bestFit="1" customWidth="1"/>
    <col min="8718" max="8718" width="16.44140625" style="196" customWidth="1"/>
    <col min="8719" max="8719" width="16.6640625" style="196" customWidth="1"/>
    <col min="8720" max="8720" width="14.88671875" style="196" bestFit="1" customWidth="1"/>
    <col min="8721" max="8724" width="6.109375" style="196" customWidth="1"/>
    <col min="8725" max="8725" width="8.6640625" style="196" customWidth="1"/>
    <col min="8726" max="8960" width="9.109375" style="196"/>
    <col min="8961" max="8961" width="6.44140625" style="196" customWidth="1"/>
    <col min="8962" max="8962" width="6.109375" style="196" customWidth="1"/>
    <col min="8963" max="8964" width="16.6640625" style="196" customWidth="1"/>
    <col min="8965" max="8965" width="15.88671875" style="196" customWidth="1"/>
    <col min="8966" max="8967" width="6.109375" style="196" customWidth="1"/>
    <col min="8968" max="8968" width="16.6640625" style="196" customWidth="1"/>
    <col min="8969" max="8969" width="6.109375" style="196" customWidth="1"/>
    <col min="8970" max="8971" width="16.6640625" style="196" customWidth="1"/>
    <col min="8972" max="8972" width="6.109375" style="196" customWidth="1"/>
    <col min="8973" max="8973" width="7" style="196" bestFit="1" customWidth="1"/>
    <col min="8974" max="8974" width="16.44140625" style="196" customWidth="1"/>
    <col min="8975" max="8975" width="16.6640625" style="196" customWidth="1"/>
    <col min="8976" max="8976" width="14.88671875" style="196" bestFit="1" customWidth="1"/>
    <col min="8977" max="8980" width="6.109375" style="196" customWidth="1"/>
    <col min="8981" max="8981" width="8.6640625" style="196" customWidth="1"/>
    <col min="8982" max="9216" width="9.109375" style="196"/>
    <col min="9217" max="9217" width="6.44140625" style="196" customWidth="1"/>
    <col min="9218" max="9218" width="6.109375" style="196" customWidth="1"/>
    <col min="9219" max="9220" width="16.6640625" style="196" customWidth="1"/>
    <col min="9221" max="9221" width="15.88671875" style="196" customWidth="1"/>
    <col min="9222" max="9223" width="6.109375" style="196" customWidth="1"/>
    <col min="9224" max="9224" width="16.6640625" style="196" customWidth="1"/>
    <col min="9225" max="9225" width="6.109375" style="196" customWidth="1"/>
    <col min="9226" max="9227" width="16.6640625" style="196" customWidth="1"/>
    <col min="9228" max="9228" width="6.109375" style="196" customWidth="1"/>
    <col min="9229" max="9229" width="7" style="196" bestFit="1" customWidth="1"/>
    <col min="9230" max="9230" width="16.44140625" style="196" customWidth="1"/>
    <col min="9231" max="9231" width="16.6640625" style="196" customWidth="1"/>
    <col min="9232" max="9232" width="14.88671875" style="196" bestFit="1" customWidth="1"/>
    <col min="9233" max="9236" width="6.109375" style="196" customWidth="1"/>
    <col min="9237" max="9237" width="8.6640625" style="196" customWidth="1"/>
    <col min="9238" max="9472" width="9.109375" style="196"/>
    <col min="9473" max="9473" width="6.44140625" style="196" customWidth="1"/>
    <col min="9474" max="9474" width="6.109375" style="196" customWidth="1"/>
    <col min="9475" max="9476" width="16.6640625" style="196" customWidth="1"/>
    <col min="9477" max="9477" width="15.88671875" style="196" customWidth="1"/>
    <col min="9478" max="9479" width="6.109375" style="196" customWidth="1"/>
    <col min="9480" max="9480" width="16.6640625" style="196" customWidth="1"/>
    <col min="9481" max="9481" width="6.109375" style="196" customWidth="1"/>
    <col min="9482" max="9483" width="16.6640625" style="196" customWidth="1"/>
    <col min="9484" max="9484" width="6.109375" style="196" customWidth="1"/>
    <col min="9485" max="9485" width="7" style="196" bestFit="1" customWidth="1"/>
    <col min="9486" max="9486" width="16.44140625" style="196" customWidth="1"/>
    <col min="9487" max="9487" width="16.6640625" style="196" customWidth="1"/>
    <col min="9488" max="9488" width="14.88671875" style="196" bestFit="1" customWidth="1"/>
    <col min="9489" max="9492" width="6.109375" style="196" customWidth="1"/>
    <col min="9493" max="9493" width="8.6640625" style="196" customWidth="1"/>
    <col min="9494" max="9728" width="9.109375" style="196"/>
    <col min="9729" max="9729" width="6.44140625" style="196" customWidth="1"/>
    <col min="9730" max="9730" width="6.109375" style="196" customWidth="1"/>
    <col min="9731" max="9732" width="16.6640625" style="196" customWidth="1"/>
    <col min="9733" max="9733" width="15.88671875" style="196" customWidth="1"/>
    <col min="9734" max="9735" width="6.109375" style="196" customWidth="1"/>
    <col min="9736" max="9736" width="16.6640625" style="196" customWidth="1"/>
    <col min="9737" max="9737" width="6.109375" style="196" customWidth="1"/>
    <col min="9738" max="9739" width="16.6640625" style="196" customWidth="1"/>
    <col min="9740" max="9740" width="6.109375" style="196" customWidth="1"/>
    <col min="9741" max="9741" width="7" style="196" bestFit="1" customWidth="1"/>
    <col min="9742" max="9742" width="16.44140625" style="196" customWidth="1"/>
    <col min="9743" max="9743" width="16.6640625" style="196" customWidth="1"/>
    <col min="9744" max="9744" width="14.88671875" style="196" bestFit="1" customWidth="1"/>
    <col min="9745" max="9748" width="6.109375" style="196" customWidth="1"/>
    <col min="9749" max="9749" width="8.6640625" style="196" customWidth="1"/>
    <col min="9750" max="9984" width="9.109375" style="196"/>
    <col min="9985" max="9985" width="6.44140625" style="196" customWidth="1"/>
    <col min="9986" max="9986" width="6.109375" style="196" customWidth="1"/>
    <col min="9987" max="9988" width="16.6640625" style="196" customWidth="1"/>
    <col min="9989" max="9989" width="15.88671875" style="196" customWidth="1"/>
    <col min="9990" max="9991" width="6.109375" style="196" customWidth="1"/>
    <col min="9992" max="9992" width="16.6640625" style="196" customWidth="1"/>
    <col min="9993" max="9993" width="6.109375" style="196" customWidth="1"/>
    <col min="9994" max="9995" width="16.6640625" style="196" customWidth="1"/>
    <col min="9996" max="9996" width="6.109375" style="196" customWidth="1"/>
    <col min="9997" max="9997" width="7" style="196" bestFit="1" customWidth="1"/>
    <col min="9998" max="9998" width="16.44140625" style="196" customWidth="1"/>
    <col min="9999" max="9999" width="16.6640625" style="196" customWidth="1"/>
    <col min="10000" max="10000" width="14.88671875" style="196" bestFit="1" customWidth="1"/>
    <col min="10001" max="10004" width="6.109375" style="196" customWidth="1"/>
    <col min="10005" max="10005" width="8.6640625" style="196" customWidth="1"/>
    <col min="10006" max="10240" width="9.109375" style="196"/>
    <col min="10241" max="10241" width="6.44140625" style="196" customWidth="1"/>
    <col min="10242" max="10242" width="6.109375" style="196" customWidth="1"/>
    <col min="10243" max="10244" width="16.6640625" style="196" customWidth="1"/>
    <col min="10245" max="10245" width="15.88671875" style="196" customWidth="1"/>
    <col min="10246" max="10247" width="6.109375" style="196" customWidth="1"/>
    <col min="10248" max="10248" width="16.6640625" style="196" customWidth="1"/>
    <col min="10249" max="10249" width="6.109375" style="196" customWidth="1"/>
    <col min="10250" max="10251" width="16.6640625" style="196" customWidth="1"/>
    <col min="10252" max="10252" width="6.109375" style="196" customWidth="1"/>
    <col min="10253" max="10253" width="7" style="196" bestFit="1" customWidth="1"/>
    <col min="10254" max="10254" width="16.44140625" style="196" customWidth="1"/>
    <col min="10255" max="10255" width="16.6640625" style="196" customWidth="1"/>
    <col min="10256" max="10256" width="14.88671875" style="196" bestFit="1" customWidth="1"/>
    <col min="10257" max="10260" width="6.109375" style="196" customWidth="1"/>
    <col min="10261" max="10261" width="8.6640625" style="196" customWidth="1"/>
    <col min="10262" max="10496" width="9.109375" style="196"/>
    <col min="10497" max="10497" width="6.44140625" style="196" customWidth="1"/>
    <col min="10498" max="10498" width="6.109375" style="196" customWidth="1"/>
    <col min="10499" max="10500" width="16.6640625" style="196" customWidth="1"/>
    <col min="10501" max="10501" width="15.88671875" style="196" customWidth="1"/>
    <col min="10502" max="10503" width="6.109375" style="196" customWidth="1"/>
    <col min="10504" max="10504" width="16.6640625" style="196" customWidth="1"/>
    <col min="10505" max="10505" width="6.109375" style="196" customWidth="1"/>
    <col min="10506" max="10507" width="16.6640625" style="196" customWidth="1"/>
    <col min="10508" max="10508" width="6.109375" style="196" customWidth="1"/>
    <col min="10509" max="10509" width="7" style="196" bestFit="1" customWidth="1"/>
    <col min="10510" max="10510" width="16.44140625" style="196" customWidth="1"/>
    <col min="10511" max="10511" width="16.6640625" style="196" customWidth="1"/>
    <col min="10512" max="10512" width="14.88671875" style="196" bestFit="1" customWidth="1"/>
    <col min="10513" max="10516" width="6.109375" style="196" customWidth="1"/>
    <col min="10517" max="10517" width="8.6640625" style="196" customWidth="1"/>
    <col min="10518" max="10752" width="9.109375" style="196"/>
    <col min="10753" max="10753" width="6.44140625" style="196" customWidth="1"/>
    <col min="10754" max="10754" width="6.109375" style="196" customWidth="1"/>
    <col min="10755" max="10756" width="16.6640625" style="196" customWidth="1"/>
    <col min="10757" max="10757" width="15.88671875" style="196" customWidth="1"/>
    <col min="10758" max="10759" width="6.109375" style="196" customWidth="1"/>
    <col min="10760" max="10760" width="16.6640625" style="196" customWidth="1"/>
    <col min="10761" max="10761" width="6.109375" style="196" customWidth="1"/>
    <col min="10762" max="10763" width="16.6640625" style="196" customWidth="1"/>
    <col min="10764" max="10764" width="6.109375" style="196" customWidth="1"/>
    <col min="10765" max="10765" width="7" style="196" bestFit="1" customWidth="1"/>
    <col min="10766" max="10766" width="16.44140625" style="196" customWidth="1"/>
    <col min="10767" max="10767" width="16.6640625" style="196" customWidth="1"/>
    <col min="10768" max="10768" width="14.88671875" style="196" bestFit="1" customWidth="1"/>
    <col min="10769" max="10772" width="6.109375" style="196" customWidth="1"/>
    <col min="10773" max="10773" width="8.6640625" style="196" customWidth="1"/>
    <col min="10774" max="11008" width="9.109375" style="196"/>
    <col min="11009" max="11009" width="6.44140625" style="196" customWidth="1"/>
    <col min="11010" max="11010" width="6.109375" style="196" customWidth="1"/>
    <col min="11011" max="11012" width="16.6640625" style="196" customWidth="1"/>
    <col min="11013" max="11013" width="15.88671875" style="196" customWidth="1"/>
    <col min="11014" max="11015" width="6.109375" style="196" customWidth="1"/>
    <col min="11016" max="11016" width="16.6640625" style="196" customWidth="1"/>
    <col min="11017" max="11017" width="6.109375" style="196" customWidth="1"/>
    <col min="11018" max="11019" width="16.6640625" style="196" customWidth="1"/>
    <col min="11020" max="11020" width="6.109375" style="196" customWidth="1"/>
    <col min="11021" max="11021" width="7" style="196" bestFit="1" customWidth="1"/>
    <col min="11022" max="11022" width="16.44140625" style="196" customWidth="1"/>
    <col min="11023" max="11023" width="16.6640625" style="196" customWidth="1"/>
    <col min="11024" max="11024" width="14.88671875" style="196" bestFit="1" customWidth="1"/>
    <col min="11025" max="11028" width="6.109375" style="196" customWidth="1"/>
    <col min="11029" max="11029" width="8.6640625" style="196" customWidth="1"/>
    <col min="11030" max="11264" width="9.109375" style="196"/>
    <col min="11265" max="11265" width="6.44140625" style="196" customWidth="1"/>
    <col min="11266" max="11266" width="6.109375" style="196" customWidth="1"/>
    <col min="11267" max="11268" width="16.6640625" style="196" customWidth="1"/>
    <col min="11269" max="11269" width="15.88671875" style="196" customWidth="1"/>
    <col min="11270" max="11271" width="6.109375" style="196" customWidth="1"/>
    <col min="11272" max="11272" width="16.6640625" style="196" customWidth="1"/>
    <col min="11273" max="11273" width="6.109375" style="196" customWidth="1"/>
    <col min="11274" max="11275" width="16.6640625" style="196" customWidth="1"/>
    <col min="11276" max="11276" width="6.109375" style="196" customWidth="1"/>
    <col min="11277" max="11277" width="7" style="196" bestFit="1" customWidth="1"/>
    <col min="11278" max="11278" width="16.44140625" style="196" customWidth="1"/>
    <col min="11279" max="11279" width="16.6640625" style="196" customWidth="1"/>
    <col min="11280" max="11280" width="14.88671875" style="196" bestFit="1" customWidth="1"/>
    <col min="11281" max="11284" width="6.109375" style="196" customWidth="1"/>
    <col min="11285" max="11285" width="8.6640625" style="196" customWidth="1"/>
    <col min="11286" max="11520" width="9.109375" style="196"/>
    <col min="11521" max="11521" width="6.44140625" style="196" customWidth="1"/>
    <col min="11522" max="11522" width="6.109375" style="196" customWidth="1"/>
    <col min="11523" max="11524" width="16.6640625" style="196" customWidth="1"/>
    <col min="11525" max="11525" width="15.88671875" style="196" customWidth="1"/>
    <col min="11526" max="11527" width="6.109375" style="196" customWidth="1"/>
    <col min="11528" max="11528" width="16.6640625" style="196" customWidth="1"/>
    <col min="11529" max="11529" width="6.109375" style="196" customWidth="1"/>
    <col min="11530" max="11531" width="16.6640625" style="196" customWidth="1"/>
    <col min="11532" max="11532" width="6.109375" style="196" customWidth="1"/>
    <col min="11533" max="11533" width="7" style="196" bestFit="1" customWidth="1"/>
    <col min="11534" max="11534" width="16.44140625" style="196" customWidth="1"/>
    <col min="11535" max="11535" width="16.6640625" style="196" customWidth="1"/>
    <col min="11536" max="11536" width="14.88671875" style="196" bestFit="1" customWidth="1"/>
    <col min="11537" max="11540" width="6.109375" style="196" customWidth="1"/>
    <col min="11541" max="11541" width="8.6640625" style="196" customWidth="1"/>
    <col min="11542" max="11776" width="9.109375" style="196"/>
    <col min="11777" max="11777" width="6.44140625" style="196" customWidth="1"/>
    <col min="11778" max="11778" width="6.109375" style="196" customWidth="1"/>
    <col min="11779" max="11780" width="16.6640625" style="196" customWidth="1"/>
    <col min="11781" max="11781" width="15.88671875" style="196" customWidth="1"/>
    <col min="11782" max="11783" width="6.109375" style="196" customWidth="1"/>
    <col min="11784" max="11784" width="16.6640625" style="196" customWidth="1"/>
    <col min="11785" max="11785" width="6.109375" style="196" customWidth="1"/>
    <col min="11786" max="11787" width="16.6640625" style="196" customWidth="1"/>
    <col min="11788" max="11788" width="6.109375" style="196" customWidth="1"/>
    <col min="11789" max="11789" width="7" style="196" bestFit="1" customWidth="1"/>
    <col min="11790" max="11790" width="16.44140625" style="196" customWidth="1"/>
    <col min="11791" max="11791" width="16.6640625" style="196" customWidth="1"/>
    <col min="11792" max="11792" width="14.88671875" style="196" bestFit="1" customWidth="1"/>
    <col min="11793" max="11796" width="6.109375" style="196" customWidth="1"/>
    <col min="11797" max="11797" width="8.6640625" style="196" customWidth="1"/>
    <col min="11798" max="12032" width="9.109375" style="196"/>
    <col min="12033" max="12033" width="6.44140625" style="196" customWidth="1"/>
    <col min="12034" max="12034" width="6.109375" style="196" customWidth="1"/>
    <col min="12035" max="12036" width="16.6640625" style="196" customWidth="1"/>
    <col min="12037" max="12037" width="15.88671875" style="196" customWidth="1"/>
    <col min="12038" max="12039" width="6.109375" style="196" customWidth="1"/>
    <col min="12040" max="12040" width="16.6640625" style="196" customWidth="1"/>
    <col min="12041" max="12041" width="6.109375" style="196" customWidth="1"/>
    <col min="12042" max="12043" width="16.6640625" style="196" customWidth="1"/>
    <col min="12044" max="12044" width="6.109375" style="196" customWidth="1"/>
    <col min="12045" max="12045" width="7" style="196" bestFit="1" customWidth="1"/>
    <col min="12046" max="12046" width="16.44140625" style="196" customWidth="1"/>
    <col min="12047" max="12047" width="16.6640625" style="196" customWidth="1"/>
    <col min="12048" max="12048" width="14.88671875" style="196" bestFit="1" customWidth="1"/>
    <col min="12049" max="12052" width="6.109375" style="196" customWidth="1"/>
    <col min="12053" max="12053" width="8.6640625" style="196" customWidth="1"/>
    <col min="12054" max="12288" width="9.109375" style="196"/>
    <col min="12289" max="12289" width="6.44140625" style="196" customWidth="1"/>
    <col min="12290" max="12290" width="6.109375" style="196" customWidth="1"/>
    <col min="12291" max="12292" width="16.6640625" style="196" customWidth="1"/>
    <col min="12293" max="12293" width="15.88671875" style="196" customWidth="1"/>
    <col min="12294" max="12295" width="6.109375" style="196" customWidth="1"/>
    <col min="12296" max="12296" width="16.6640625" style="196" customWidth="1"/>
    <col min="12297" max="12297" width="6.109375" style="196" customWidth="1"/>
    <col min="12298" max="12299" width="16.6640625" style="196" customWidth="1"/>
    <col min="12300" max="12300" width="6.109375" style="196" customWidth="1"/>
    <col min="12301" max="12301" width="7" style="196" bestFit="1" customWidth="1"/>
    <col min="12302" max="12302" width="16.44140625" style="196" customWidth="1"/>
    <col min="12303" max="12303" width="16.6640625" style="196" customWidth="1"/>
    <col min="12304" max="12304" width="14.88671875" style="196" bestFit="1" customWidth="1"/>
    <col min="12305" max="12308" width="6.109375" style="196" customWidth="1"/>
    <col min="12309" max="12309" width="8.6640625" style="196" customWidth="1"/>
    <col min="12310" max="12544" width="9.109375" style="196"/>
    <col min="12545" max="12545" width="6.44140625" style="196" customWidth="1"/>
    <col min="12546" max="12546" width="6.109375" style="196" customWidth="1"/>
    <col min="12547" max="12548" width="16.6640625" style="196" customWidth="1"/>
    <col min="12549" max="12549" width="15.88671875" style="196" customWidth="1"/>
    <col min="12550" max="12551" width="6.109375" style="196" customWidth="1"/>
    <col min="12552" max="12552" width="16.6640625" style="196" customWidth="1"/>
    <col min="12553" max="12553" width="6.109375" style="196" customWidth="1"/>
    <col min="12554" max="12555" width="16.6640625" style="196" customWidth="1"/>
    <col min="12556" max="12556" width="6.109375" style="196" customWidth="1"/>
    <col min="12557" max="12557" width="7" style="196" bestFit="1" customWidth="1"/>
    <col min="12558" max="12558" width="16.44140625" style="196" customWidth="1"/>
    <col min="12559" max="12559" width="16.6640625" style="196" customWidth="1"/>
    <col min="12560" max="12560" width="14.88671875" style="196" bestFit="1" customWidth="1"/>
    <col min="12561" max="12564" width="6.109375" style="196" customWidth="1"/>
    <col min="12565" max="12565" width="8.6640625" style="196" customWidth="1"/>
    <col min="12566" max="12800" width="9.109375" style="196"/>
    <col min="12801" max="12801" width="6.44140625" style="196" customWidth="1"/>
    <col min="12802" max="12802" width="6.109375" style="196" customWidth="1"/>
    <col min="12803" max="12804" width="16.6640625" style="196" customWidth="1"/>
    <col min="12805" max="12805" width="15.88671875" style="196" customWidth="1"/>
    <col min="12806" max="12807" width="6.109375" style="196" customWidth="1"/>
    <col min="12808" max="12808" width="16.6640625" style="196" customWidth="1"/>
    <col min="12809" max="12809" width="6.109375" style="196" customWidth="1"/>
    <col min="12810" max="12811" width="16.6640625" style="196" customWidth="1"/>
    <col min="12812" max="12812" width="6.109375" style="196" customWidth="1"/>
    <col min="12813" max="12813" width="7" style="196" bestFit="1" customWidth="1"/>
    <col min="12814" max="12814" width="16.44140625" style="196" customWidth="1"/>
    <col min="12815" max="12815" width="16.6640625" style="196" customWidth="1"/>
    <col min="12816" max="12816" width="14.88671875" style="196" bestFit="1" customWidth="1"/>
    <col min="12817" max="12820" width="6.109375" style="196" customWidth="1"/>
    <col min="12821" max="12821" width="8.6640625" style="196" customWidth="1"/>
    <col min="12822" max="13056" width="9.109375" style="196"/>
    <col min="13057" max="13057" width="6.44140625" style="196" customWidth="1"/>
    <col min="13058" max="13058" width="6.109375" style="196" customWidth="1"/>
    <col min="13059" max="13060" width="16.6640625" style="196" customWidth="1"/>
    <col min="13061" max="13061" width="15.88671875" style="196" customWidth="1"/>
    <col min="13062" max="13063" width="6.109375" style="196" customWidth="1"/>
    <col min="13064" max="13064" width="16.6640625" style="196" customWidth="1"/>
    <col min="13065" max="13065" width="6.109375" style="196" customWidth="1"/>
    <col min="13066" max="13067" width="16.6640625" style="196" customWidth="1"/>
    <col min="13068" max="13068" width="6.109375" style="196" customWidth="1"/>
    <col min="13069" max="13069" width="7" style="196" bestFit="1" customWidth="1"/>
    <col min="13070" max="13070" width="16.44140625" style="196" customWidth="1"/>
    <col min="13071" max="13071" width="16.6640625" style="196" customWidth="1"/>
    <col min="13072" max="13072" width="14.88671875" style="196" bestFit="1" customWidth="1"/>
    <col min="13073" max="13076" width="6.109375" style="196" customWidth="1"/>
    <col min="13077" max="13077" width="8.6640625" style="196" customWidth="1"/>
    <col min="13078" max="13312" width="9.109375" style="196"/>
    <col min="13313" max="13313" width="6.44140625" style="196" customWidth="1"/>
    <col min="13314" max="13314" width="6.109375" style="196" customWidth="1"/>
    <col min="13315" max="13316" width="16.6640625" style="196" customWidth="1"/>
    <col min="13317" max="13317" width="15.88671875" style="196" customWidth="1"/>
    <col min="13318" max="13319" width="6.109375" style="196" customWidth="1"/>
    <col min="13320" max="13320" width="16.6640625" style="196" customWidth="1"/>
    <col min="13321" max="13321" width="6.109375" style="196" customWidth="1"/>
    <col min="13322" max="13323" width="16.6640625" style="196" customWidth="1"/>
    <col min="13324" max="13324" width="6.109375" style="196" customWidth="1"/>
    <col min="13325" max="13325" width="7" style="196" bestFit="1" customWidth="1"/>
    <col min="13326" max="13326" width="16.44140625" style="196" customWidth="1"/>
    <col min="13327" max="13327" width="16.6640625" style="196" customWidth="1"/>
    <col min="13328" max="13328" width="14.88671875" style="196" bestFit="1" customWidth="1"/>
    <col min="13329" max="13332" width="6.109375" style="196" customWidth="1"/>
    <col min="13333" max="13333" width="8.6640625" style="196" customWidth="1"/>
    <col min="13334" max="13568" width="9.109375" style="196"/>
    <col min="13569" max="13569" width="6.44140625" style="196" customWidth="1"/>
    <col min="13570" max="13570" width="6.109375" style="196" customWidth="1"/>
    <col min="13571" max="13572" width="16.6640625" style="196" customWidth="1"/>
    <col min="13573" max="13573" width="15.88671875" style="196" customWidth="1"/>
    <col min="13574" max="13575" width="6.109375" style="196" customWidth="1"/>
    <col min="13576" max="13576" width="16.6640625" style="196" customWidth="1"/>
    <col min="13577" max="13577" width="6.109375" style="196" customWidth="1"/>
    <col min="13578" max="13579" width="16.6640625" style="196" customWidth="1"/>
    <col min="13580" max="13580" width="6.109375" style="196" customWidth="1"/>
    <col min="13581" max="13581" width="7" style="196" bestFit="1" customWidth="1"/>
    <col min="13582" max="13582" width="16.44140625" style="196" customWidth="1"/>
    <col min="13583" max="13583" width="16.6640625" style="196" customWidth="1"/>
    <col min="13584" max="13584" width="14.88671875" style="196" bestFit="1" customWidth="1"/>
    <col min="13585" max="13588" width="6.109375" style="196" customWidth="1"/>
    <col min="13589" max="13589" width="8.6640625" style="196" customWidth="1"/>
    <col min="13590" max="13824" width="9.109375" style="196"/>
    <col min="13825" max="13825" width="6.44140625" style="196" customWidth="1"/>
    <col min="13826" max="13826" width="6.109375" style="196" customWidth="1"/>
    <col min="13827" max="13828" width="16.6640625" style="196" customWidth="1"/>
    <col min="13829" max="13829" width="15.88671875" style="196" customWidth="1"/>
    <col min="13830" max="13831" width="6.109375" style="196" customWidth="1"/>
    <col min="13832" max="13832" width="16.6640625" style="196" customWidth="1"/>
    <col min="13833" max="13833" width="6.109375" style="196" customWidth="1"/>
    <col min="13834" max="13835" width="16.6640625" style="196" customWidth="1"/>
    <col min="13836" max="13836" width="6.109375" style="196" customWidth="1"/>
    <col min="13837" max="13837" width="7" style="196" bestFit="1" customWidth="1"/>
    <col min="13838" max="13838" width="16.44140625" style="196" customWidth="1"/>
    <col min="13839" max="13839" width="16.6640625" style="196" customWidth="1"/>
    <col min="13840" max="13840" width="14.88671875" style="196" bestFit="1" customWidth="1"/>
    <col min="13841" max="13844" width="6.109375" style="196" customWidth="1"/>
    <col min="13845" max="13845" width="8.6640625" style="196" customWidth="1"/>
    <col min="13846" max="14080" width="9.109375" style="196"/>
    <col min="14081" max="14081" width="6.44140625" style="196" customWidth="1"/>
    <col min="14082" max="14082" width="6.109375" style="196" customWidth="1"/>
    <col min="14083" max="14084" width="16.6640625" style="196" customWidth="1"/>
    <col min="14085" max="14085" width="15.88671875" style="196" customWidth="1"/>
    <col min="14086" max="14087" width="6.109375" style="196" customWidth="1"/>
    <col min="14088" max="14088" width="16.6640625" style="196" customWidth="1"/>
    <col min="14089" max="14089" width="6.109375" style="196" customWidth="1"/>
    <col min="14090" max="14091" width="16.6640625" style="196" customWidth="1"/>
    <col min="14092" max="14092" width="6.109375" style="196" customWidth="1"/>
    <col min="14093" max="14093" width="7" style="196" bestFit="1" customWidth="1"/>
    <col min="14094" max="14094" width="16.44140625" style="196" customWidth="1"/>
    <col min="14095" max="14095" width="16.6640625" style="196" customWidth="1"/>
    <col min="14096" max="14096" width="14.88671875" style="196" bestFit="1" customWidth="1"/>
    <col min="14097" max="14100" width="6.109375" style="196" customWidth="1"/>
    <col min="14101" max="14101" width="8.6640625" style="196" customWidth="1"/>
    <col min="14102" max="14336" width="9.109375" style="196"/>
    <col min="14337" max="14337" width="6.44140625" style="196" customWidth="1"/>
    <col min="14338" max="14338" width="6.109375" style="196" customWidth="1"/>
    <col min="14339" max="14340" width="16.6640625" style="196" customWidth="1"/>
    <col min="14341" max="14341" width="15.88671875" style="196" customWidth="1"/>
    <col min="14342" max="14343" width="6.109375" style="196" customWidth="1"/>
    <col min="14344" max="14344" width="16.6640625" style="196" customWidth="1"/>
    <col min="14345" max="14345" width="6.109375" style="196" customWidth="1"/>
    <col min="14346" max="14347" width="16.6640625" style="196" customWidth="1"/>
    <col min="14348" max="14348" width="6.109375" style="196" customWidth="1"/>
    <col min="14349" max="14349" width="7" style="196" bestFit="1" customWidth="1"/>
    <col min="14350" max="14350" width="16.44140625" style="196" customWidth="1"/>
    <col min="14351" max="14351" width="16.6640625" style="196" customWidth="1"/>
    <col min="14352" max="14352" width="14.88671875" style="196" bestFit="1" customWidth="1"/>
    <col min="14353" max="14356" width="6.109375" style="196" customWidth="1"/>
    <col min="14357" max="14357" width="8.6640625" style="196" customWidth="1"/>
    <col min="14358" max="14592" width="9.109375" style="196"/>
    <col min="14593" max="14593" width="6.44140625" style="196" customWidth="1"/>
    <col min="14594" max="14594" width="6.109375" style="196" customWidth="1"/>
    <col min="14595" max="14596" width="16.6640625" style="196" customWidth="1"/>
    <col min="14597" max="14597" width="15.88671875" style="196" customWidth="1"/>
    <col min="14598" max="14599" width="6.109375" style="196" customWidth="1"/>
    <col min="14600" max="14600" width="16.6640625" style="196" customWidth="1"/>
    <col min="14601" max="14601" width="6.109375" style="196" customWidth="1"/>
    <col min="14602" max="14603" width="16.6640625" style="196" customWidth="1"/>
    <col min="14604" max="14604" width="6.109375" style="196" customWidth="1"/>
    <col min="14605" max="14605" width="7" style="196" bestFit="1" customWidth="1"/>
    <col min="14606" max="14606" width="16.44140625" style="196" customWidth="1"/>
    <col min="14607" max="14607" width="16.6640625" style="196" customWidth="1"/>
    <col min="14608" max="14608" width="14.88671875" style="196" bestFit="1" customWidth="1"/>
    <col min="14609" max="14612" width="6.109375" style="196" customWidth="1"/>
    <col min="14613" max="14613" width="8.6640625" style="196" customWidth="1"/>
    <col min="14614" max="14848" width="9.109375" style="196"/>
    <col min="14849" max="14849" width="6.44140625" style="196" customWidth="1"/>
    <col min="14850" max="14850" width="6.109375" style="196" customWidth="1"/>
    <col min="14851" max="14852" width="16.6640625" style="196" customWidth="1"/>
    <col min="14853" max="14853" width="15.88671875" style="196" customWidth="1"/>
    <col min="14854" max="14855" width="6.109375" style="196" customWidth="1"/>
    <col min="14856" max="14856" width="16.6640625" style="196" customWidth="1"/>
    <col min="14857" max="14857" width="6.109375" style="196" customWidth="1"/>
    <col min="14858" max="14859" width="16.6640625" style="196" customWidth="1"/>
    <col min="14860" max="14860" width="6.109375" style="196" customWidth="1"/>
    <col min="14861" max="14861" width="7" style="196" bestFit="1" customWidth="1"/>
    <col min="14862" max="14862" width="16.44140625" style="196" customWidth="1"/>
    <col min="14863" max="14863" width="16.6640625" style="196" customWidth="1"/>
    <col min="14864" max="14864" width="14.88671875" style="196" bestFit="1" customWidth="1"/>
    <col min="14865" max="14868" width="6.109375" style="196" customWidth="1"/>
    <col min="14869" max="14869" width="8.6640625" style="196" customWidth="1"/>
    <col min="14870" max="15104" width="9.109375" style="196"/>
    <col min="15105" max="15105" width="6.44140625" style="196" customWidth="1"/>
    <col min="15106" max="15106" width="6.109375" style="196" customWidth="1"/>
    <col min="15107" max="15108" width="16.6640625" style="196" customWidth="1"/>
    <col min="15109" max="15109" width="15.88671875" style="196" customWidth="1"/>
    <col min="15110" max="15111" width="6.109375" style="196" customWidth="1"/>
    <col min="15112" max="15112" width="16.6640625" style="196" customWidth="1"/>
    <col min="15113" max="15113" width="6.109375" style="196" customWidth="1"/>
    <col min="15114" max="15115" width="16.6640625" style="196" customWidth="1"/>
    <col min="15116" max="15116" width="6.109375" style="196" customWidth="1"/>
    <col min="15117" max="15117" width="7" style="196" bestFit="1" customWidth="1"/>
    <col min="15118" max="15118" width="16.44140625" style="196" customWidth="1"/>
    <col min="15119" max="15119" width="16.6640625" style="196" customWidth="1"/>
    <col min="15120" max="15120" width="14.88671875" style="196" bestFit="1" customWidth="1"/>
    <col min="15121" max="15124" width="6.109375" style="196" customWidth="1"/>
    <col min="15125" max="15125" width="8.6640625" style="196" customWidth="1"/>
    <col min="15126" max="15360" width="9.109375" style="196"/>
    <col min="15361" max="15361" width="6.44140625" style="196" customWidth="1"/>
    <col min="15362" max="15362" width="6.109375" style="196" customWidth="1"/>
    <col min="15363" max="15364" width="16.6640625" style="196" customWidth="1"/>
    <col min="15365" max="15365" width="15.88671875" style="196" customWidth="1"/>
    <col min="15366" max="15367" width="6.109375" style="196" customWidth="1"/>
    <col min="15368" max="15368" width="16.6640625" style="196" customWidth="1"/>
    <col min="15369" max="15369" width="6.109375" style="196" customWidth="1"/>
    <col min="15370" max="15371" width="16.6640625" style="196" customWidth="1"/>
    <col min="15372" max="15372" width="6.109375" style="196" customWidth="1"/>
    <col min="15373" max="15373" width="7" style="196" bestFit="1" customWidth="1"/>
    <col min="15374" max="15374" width="16.44140625" style="196" customWidth="1"/>
    <col min="15375" max="15375" width="16.6640625" style="196" customWidth="1"/>
    <col min="15376" max="15376" width="14.88671875" style="196" bestFit="1" customWidth="1"/>
    <col min="15377" max="15380" width="6.109375" style="196" customWidth="1"/>
    <col min="15381" max="15381" width="8.6640625" style="196" customWidth="1"/>
    <col min="15382" max="15616" width="9.109375" style="196"/>
    <col min="15617" max="15617" width="6.44140625" style="196" customWidth="1"/>
    <col min="15618" max="15618" width="6.109375" style="196" customWidth="1"/>
    <col min="15619" max="15620" width="16.6640625" style="196" customWidth="1"/>
    <col min="15621" max="15621" width="15.88671875" style="196" customWidth="1"/>
    <col min="15622" max="15623" width="6.109375" style="196" customWidth="1"/>
    <col min="15624" max="15624" width="16.6640625" style="196" customWidth="1"/>
    <col min="15625" max="15625" width="6.109375" style="196" customWidth="1"/>
    <col min="15626" max="15627" width="16.6640625" style="196" customWidth="1"/>
    <col min="15628" max="15628" width="6.109375" style="196" customWidth="1"/>
    <col min="15629" max="15629" width="7" style="196" bestFit="1" customWidth="1"/>
    <col min="15630" max="15630" width="16.44140625" style="196" customWidth="1"/>
    <col min="15631" max="15631" width="16.6640625" style="196" customWidth="1"/>
    <col min="15632" max="15632" width="14.88671875" style="196" bestFit="1" customWidth="1"/>
    <col min="15633" max="15636" width="6.109375" style="196" customWidth="1"/>
    <col min="15637" max="15637" width="8.6640625" style="196" customWidth="1"/>
    <col min="15638" max="15872" width="9.109375" style="196"/>
    <col min="15873" max="15873" width="6.44140625" style="196" customWidth="1"/>
    <col min="15874" max="15874" width="6.109375" style="196" customWidth="1"/>
    <col min="15875" max="15876" width="16.6640625" style="196" customWidth="1"/>
    <col min="15877" max="15877" width="15.88671875" style="196" customWidth="1"/>
    <col min="15878" max="15879" width="6.109375" style="196" customWidth="1"/>
    <col min="15880" max="15880" width="16.6640625" style="196" customWidth="1"/>
    <col min="15881" max="15881" width="6.109375" style="196" customWidth="1"/>
    <col min="15882" max="15883" width="16.6640625" style="196" customWidth="1"/>
    <col min="15884" max="15884" width="6.109375" style="196" customWidth="1"/>
    <col min="15885" max="15885" width="7" style="196" bestFit="1" customWidth="1"/>
    <col min="15886" max="15886" width="16.44140625" style="196" customWidth="1"/>
    <col min="15887" max="15887" width="16.6640625" style="196" customWidth="1"/>
    <col min="15888" max="15888" width="14.88671875" style="196" bestFit="1" customWidth="1"/>
    <col min="15889" max="15892" width="6.109375" style="196" customWidth="1"/>
    <col min="15893" max="15893" width="8.6640625" style="196" customWidth="1"/>
    <col min="15894" max="16128" width="9.109375" style="196"/>
    <col min="16129" max="16129" width="6.44140625" style="196" customWidth="1"/>
    <col min="16130" max="16130" width="6.109375" style="196" customWidth="1"/>
    <col min="16131" max="16132" width="16.6640625" style="196" customWidth="1"/>
    <col min="16133" max="16133" width="15.88671875" style="196" customWidth="1"/>
    <col min="16134" max="16135" width="6.109375" style="196" customWidth="1"/>
    <col min="16136" max="16136" width="16.6640625" style="196" customWidth="1"/>
    <col min="16137" max="16137" width="6.109375" style="196" customWidth="1"/>
    <col min="16138" max="16139" width="16.6640625" style="196" customWidth="1"/>
    <col min="16140" max="16140" width="6.109375" style="196" customWidth="1"/>
    <col min="16141" max="16141" width="7" style="196" bestFit="1" customWidth="1"/>
    <col min="16142" max="16142" width="16.44140625" style="196" customWidth="1"/>
    <col min="16143" max="16143" width="16.6640625" style="196" customWidth="1"/>
    <col min="16144" max="16144" width="14.88671875" style="196" bestFit="1" customWidth="1"/>
    <col min="16145" max="16148" width="6.109375" style="196" customWidth="1"/>
    <col min="16149" max="16149" width="8.6640625" style="196" customWidth="1"/>
    <col min="16150" max="16384" width="9.109375" style="196"/>
  </cols>
  <sheetData>
    <row r="1" spans="1:63" s="111" customFormat="1" ht="33.9" customHeight="1" collapsed="1" thickBot="1" x14ac:dyDescent="0.3">
      <c r="A1" s="965" t="s">
        <v>198</v>
      </c>
      <c r="B1" s="966"/>
      <c r="C1" s="966"/>
      <c r="D1" s="966"/>
      <c r="E1" s="966"/>
      <c r="F1" s="966"/>
      <c r="G1" s="966"/>
      <c r="H1" s="966"/>
      <c r="I1" s="966"/>
      <c r="J1" s="966"/>
      <c r="K1" s="966"/>
      <c r="L1" s="966"/>
      <c r="M1" s="966"/>
      <c r="N1" s="966"/>
      <c r="O1" s="966"/>
      <c r="P1" s="966"/>
      <c r="Q1" s="966"/>
      <c r="R1" s="966"/>
      <c r="S1" s="966"/>
      <c r="T1" s="966"/>
      <c r="U1" s="967"/>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359"/>
      <c r="BB1" s="360">
        <v>1</v>
      </c>
      <c r="BC1" s="361">
        <v>2</v>
      </c>
      <c r="BD1" s="361">
        <v>3</v>
      </c>
      <c r="BE1" s="361">
        <v>4</v>
      </c>
      <c r="BF1" s="361">
        <v>5</v>
      </c>
      <c r="BG1" s="361">
        <v>6</v>
      </c>
      <c r="BH1" s="361">
        <v>7</v>
      </c>
      <c r="BI1" s="361">
        <v>8</v>
      </c>
      <c r="BJ1" s="361">
        <v>9</v>
      </c>
      <c r="BK1" s="361">
        <v>10</v>
      </c>
    </row>
    <row r="2" spans="1:63" s="111" customFormat="1" ht="17.100000000000001" hidden="1" customHeight="1" outlineLevel="1" thickBot="1" x14ac:dyDescent="0.3">
      <c r="A2" s="968" t="s">
        <v>199</v>
      </c>
      <c r="B2" s="969"/>
      <c r="C2" s="970">
        <f>'Title Page'!D5</f>
        <v>0</v>
      </c>
      <c r="D2" s="970"/>
      <c r="E2" s="970"/>
      <c r="F2" s="970"/>
      <c r="G2" s="970"/>
      <c r="H2" s="971" t="s">
        <v>200</v>
      </c>
      <c r="I2" s="971"/>
      <c r="J2" s="970">
        <f>'Title Page'!D18</f>
        <v>0</v>
      </c>
      <c r="K2" s="970"/>
      <c r="L2" s="970"/>
      <c r="M2" s="970"/>
      <c r="N2" s="970"/>
      <c r="O2" s="812" t="s">
        <v>201</v>
      </c>
      <c r="P2" s="945"/>
      <c r="Q2" s="945"/>
      <c r="R2" s="945"/>
      <c r="S2" s="945"/>
      <c r="T2" s="945"/>
      <c r="U2" s="94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360" t="s">
        <v>202</v>
      </c>
      <c r="BB2" s="360" t="s">
        <v>203</v>
      </c>
      <c r="BC2" s="361" t="s">
        <v>204</v>
      </c>
      <c r="BD2" s="361" t="s">
        <v>205</v>
      </c>
    </row>
    <row r="3" spans="1:63" s="111" customFormat="1" ht="17.100000000000001" hidden="1" customHeight="1" outlineLevel="1" thickBot="1" x14ac:dyDescent="0.3">
      <c r="A3" s="972" t="s">
        <v>206</v>
      </c>
      <c r="B3" s="973"/>
      <c r="C3" s="980">
        <f>'Title Page'!D4</f>
        <v>0</v>
      </c>
      <c r="D3" s="980"/>
      <c r="E3" s="980"/>
      <c r="F3" s="980"/>
      <c r="G3" s="980"/>
      <c r="H3" s="973" t="s">
        <v>207</v>
      </c>
      <c r="I3" s="973"/>
      <c r="J3" s="970">
        <f>'Title Page'!D19</f>
        <v>0</v>
      </c>
      <c r="K3" s="970"/>
      <c r="L3" s="970"/>
      <c r="M3" s="970"/>
      <c r="N3" s="970"/>
      <c r="O3" s="813" t="s">
        <v>208</v>
      </c>
      <c r="P3" s="945"/>
      <c r="Q3" s="945"/>
      <c r="R3" s="945"/>
      <c r="S3" s="945"/>
      <c r="T3" s="945"/>
      <c r="U3" s="94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360"/>
    </row>
    <row r="4" spans="1:63" s="111" customFormat="1" ht="17.100000000000001" hidden="1" customHeight="1" outlineLevel="1" thickBot="1" x14ac:dyDescent="0.3">
      <c r="A4" s="972" t="s">
        <v>209</v>
      </c>
      <c r="B4" s="973"/>
      <c r="C4" s="974">
        <f>'Title Page'!D7</f>
        <v>0</v>
      </c>
      <c r="D4" s="975"/>
      <c r="E4" s="975"/>
      <c r="F4" s="975"/>
      <c r="G4" s="976"/>
      <c r="H4" s="977" t="s">
        <v>210</v>
      </c>
      <c r="I4" s="977"/>
      <c r="J4" s="979"/>
      <c r="K4" s="979"/>
      <c r="L4" s="979"/>
      <c r="M4" s="979"/>
      <c r="N4" s="979"/>
      <c r="O4" s="813" t="s">
        <v>211</v>
      </c>
      <c r="P4" s="945"/>
      <c r="Q4" s="945"/>
      <c r="R4" s="945"/>
      <c r="S4" s="945"/>
      <c r="T4" s="945"/>
      <c r="U4" s="94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360"/>
    </row>
    <row r="5" spans="1:63" s="111" customFormat="1" ht="17.100000000000001" hidden="1" customHeight="1" outlineLevel="1" thickBot="1" x14ac:dyDescent="0.3">
      <c r="A5" s="947" t="s">
        <v>212</v>
      </c>
      <c r="B5" s="948"/>
      <c r="C5" s="622">
        <f>'Title Page'!D11</f>
        <v>0</v>
      </c>
      <c r="D5" s="963">
        <f>'Title Page'!D12</f>
        <v>0</v>
      </c>
      <c r="E5" s="963"/>
      <c r="F5" s="963"/>
      <c r="G5" s="963"/>
      <c r="H5" s="978"/>
      <c r="I5" s="978"/>
      <c r="J5" s="979"/>
      <c r="K5" s="979"/>
      <c r="L5" s="979"/>
      <c r="M5" s="979"/>
      <c r="N5" s="979"/>
      <c r="O5" s="814" t="s">
        <v>213</v>
      </c>
      <c r="P5" s="949"/>
      <c r="Q5" s="949"/>
      <c r="R5" s="949"/>
      <c r="S5" s="949"/>
      <c r="T5" s="949"/>
      <c r="U5" s="950"/>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6"/>
      <c r="AX5" s="196"/>
      <c r="AY5" s="196"/>
      <c r="AZ5" s="196"/>
      <c r="BA5" s="196"/>
      <c r="BB5" s="360"/>
    </row>
    <row r="6" spans="1:63" s="111" customFormat="1" ht="14.4" hidden="1" outlineLevel="1" thickBot="1" x14ac:dyDescent="0.3">
      <c r="A6" s="951" t="s">
        <v>214</v>
      </c>
      <c r="B6" s="952"/>
      <c r="C6" s="952"/>
      <c r="D6" s="952"/>
      <c r="E6" s="952"/>
      <c r="F6" s="952"/>
      <c r="G6" s="952"/>
      <c r="H6" s="952"/>
      <c r="I6" s="952"/>
      <c r="J6" s="952"/>
      <c r="K6" s="952"/>
      <c r="L6" s="952"/>
      <c r="M6" s="952"/>
      <c r="N6" s="952"/>
      <c r="O6" s="952"/>
      <c r="P6" s="952"/>
      <c r="Q6" s="952"/>
      <c r="R6" s="952"/>
      <c r="S6" s="952"/>
      <c r="T6" s="952"/>
      <c r="U6" s="953"/>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360"/>
      <c r="BB6" s="360"/>
    </row>
    <row r="7" spans="1:63" s="111" customFormat="1" ht="13.8" hidden="1" outlineLevel="1" thickBot="1" x14ac:dyDescent="0.3">
      <c r="A7" s="372"/>
      <c r="B7" s="373"/>
      <c r="C7" s="374"/>
      <c r="D7" s="374"/>
      <c r="E7" s="375"/>
      <c r="F7" s="373"/>
      <c r="G7" s="374"/>
      <c r="H7" s="374"/>
      <c r="I7" s="376"/>
      <c r="J7" s="374"/>
      <c r="K7" s="374"/>
      <c r="L7" s="376"/>
      <c r="M7" s="376"/>
      <c r="N7" s="374"/>
      <c r="O7" s="377"/>
      <c r="P7" s="954" t="s">
        <v>215</v>
      </c>
      <c r="Q7" s="955"/>
      <c r="R7" s="955"/>
      <c r="S7" s="955"/>
      <c r="T7" s="955"/>
      <c r="U7" s="95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360"/>
      <c r="BB7" s="360"/>
    </row>
    <row r="8" spans="1:63" s="366" customFormat="1" ht="68.099999999999994" hidden="1" customHeight="1" outlineLevel="1" thickBot="1" x14ac:dyDescent="0.3">
      <c r="A8" s="957" t="s">
        <v>216</v>
      </c>
      <c r="B8" s="958"/>
      <c r="C8" s="847" t="s">
        <v>217</v>
      </c>
      <c r="D8" s="847" t="s">
        <v>218</v>
      </c>
      <c r="E8" s="848" t="s">
        <v>219</v>
      </c>
      <c r="F8" s="849" t="s">
        <v>220</v>
      </c>
      <c r="G8" s="850" t="s">
        <v>221</v>
      </c>
      <c r="H8" s="848" t="s">
        <v>222</v>
      </c>
      <c r="I8" s="849" t="s">
        <v>223</v>
      </c>
      <c r="J8" s="851" t="s">
        <v>224</v>
      </c>
      <c r="K8" s="848" t="s">
        <v>225</v>
      </c>
      <c r="L8" s="849" t="s">
        <v>226</v>
      </c>
      <c r="M8" s="849" t="s">
        <v>227</v>
      </c>
      <c r="N8" s="851" t="s">
        <v>228</v>
      </c>
      <c r="O8" s="848" t="s">
        <v>229</v>
      </c>
      <c r="P8" s="363" t="s">
        <v>230</v>
      </c>
      <c r="Q8" s="852" t="s">
        <v>220</v>
      </c>
      <c r="R8" s="852" t="s">
        <v>223</v>
      </c>
      <c r="S8" s="852" t="s">
        <v>226</v>
      </c>
      <c r="T8" s="852" t="s">
        <v>227</v>
      </c>
      <c r="U8" s="364" t="s">
        <v>231</v>
      </c>
      <c r="V8" s="365"/>
      <c r="W8" s="365"/>
      <c r="X8" s="365"/>
      <c r="Y8" s="365"/>
      <c r="Z8" s="365"/>
      <c r="AA8" s="365"/>
      <c r="AB8" s="365"/>
      <c r="AC8" s="365"/>
      <c r="AD8" s="365"/>
      <c r="AE8" s="365"/>
      <c r="AF8" s="365"/>
      <c r="AG8" s="365"/>
      <c r="AH8" s="365"/>
      <c r="AI8" s="365"/>
      <c r="AJ8" s="365"/>
      <c r="AK8" s="365"/>
      <c r="AL8" s="365"/>
      <c r="AM8" s="365"/>
      <c r="AN8" s="365"/>
      <c r="AO8" s="365"/>
      <c r="AP8" s="365"/>
      <c r="AQ8" s="365"/>
      <c r="AR8" s="365"/>
      <c r="AS8" s="365"/>
      <c r="AT8" s="365"/>
      <c r="AU8" s="365"/>
      <c r="AV8" s="365"/>
      <c r="AW8" s="365"/>
      <c r="AX8" s="365"/>
      <c r="AY8" s="365"/>
      <c r="AZ8" s="365"/>
      <c r="BA8" s="360"/>
      <c r="BB8" s="360"/>
    </row>
    <row r="9" spans="1:63" s="370" customFormat="1" hidden="1" outlineLevel="1" x14ac:dyDescent="0.25">
      <c r="A9" s="959"/>
      <c r="B9" s="960"/>
      <c r="C9" s="379"/>
      <c r="D9" s="379"/>
      <c r="E9" s="380"/>
      <c r="F9" s="381"/>
      <c r="G9" s="810"/>
      <c r="H9" s="382"/>
      <c r="I9" s="381"/>
      <c r="J9" s="383"/>
      <c r="K9" s="382"/>
      <c r="L9" s="381"/>
      <c r="M9" s="388" t="str">
        <f xml:space="preserve"> IF(F9*I9*L9=0,"",F9*I9*L9)</f>
        <v/>
      </c>
      <c r="N9" s="389"/>
      <c r="O9" s="382"/>
      <c r="P9" s="384"/>
      <c r="Q9" s="385"/>
      <c r="R9" s="385"/>
      <c r="S9" s="385"/>
      <c r="T9" s="386" t="str">
        <f xml:space="preserve"> IF(Q9*R9*S9=0,"",Q9*R9*S9)</f>
        <v/>
      </c>
      <c r="U9" s="387" t="s">
        <v>232</v>
      </c>
      <c r="V9" s="367"/>
      <c r="W9" s="368"/>
      <c r="X9" s="367"/>
      <c r="Y9" s="369"/>
      <c r="Z9" s="367"/>
      <c r="AA9" s="367"/>
      <c r="AB9" s="367"/>
      <c r="AC9" s="367"/>
      <c r="AD9" s="367"/>
      <c r="AE9" s="367"/>
      <c r="AF9" s="367"/>
      <c r="AG9" s="367"/>
      <c r="AH9" s="367"/>
      <c r="AI9" s="367"/>
      <c r="AJ9" s="367"/>
      <c r="AK9" s="367"/>
      <c r="AL9" s="367"/>
      <c r="AM9" s="367"/>
      <c r="AN9" s="367"/>
      <c r="AO9" s="367"/>
      <c r="AP9" s="367"/>
      <c r="AQ9" s="367"/>
      <c r="AR9" s="367"/>
      <c r="AS9" s="367"/>
      <c r="AT9" s="367"/>
      <c r="AU9" s="367"/>
      <c r="AV9" s="367"/>
      <c r="AW9" s="367"/>
      <c r="AX9" s="367"/>
      <c r="AY9" s="367"/>
      <c r="AZ9" s="367"/>
      <c r="BA9" s="367"/>
      <c r="BB9" s="367"/>
    </row>
    <row r="10" spans="1:63" s="371" customFormat="1" hidden="1" outlineLevel="1" x14ac:dyDescent="0.25">
      <c r="A10" s="961"/>
      <c r="B10" s="962"/>
      <c r="C10" s="402"/>
      <c r="D10" s="402"/>
      <c r="E10" s="403"/>
      <c r="F10" s="404"/>
      <c r="G10" s="811"/>
      <c r="H10" s="405"/>
      <c r="I10" s="404"/>
      <c r="J10" s="406"/>
      <c r="K10" s="405"/>
      <c r="L10" s="404"/>
      <c r="M10" s="407" t="str">
        <f t="shared" ref="M10:M50" si="0" xml:space="preserve"> IF(F10*I10*L10=0,"",F10*I10*L10)</f>
        <v/>
      </c>
      <c r="N10" s="408"/>
      <c r="O10" s="405"/>
      <c r="P10" s="409"/>
      <c r="Q10" s="410"/>
      <c r="R10" s="410"/>
      <c r="S10" s="410"/>
      <c r="T10" s="411" t="str">
        <f t="shared" ref="T10:T50" si="1" xml:space="preserve"> IF(Q10*R10*S10=0,"",Q10*R10*S10)</f>
        <v/>
      </c>
      <c r="U10" s="412" t="s">
        <v>232</v>
      </c>
      <c r="V10" s="369"/>
      <c r="W10" s="368"/>
      <c r="X10" s="367"/>
      <c r="Y10" s="369"/>
      <c r="Z10" s="369"/>
      <c r="AA10" s="369"/>
      <c r="AB10" s="369"/>
      <c r="AC10" s="369"/>
      <c r="AD10" s="369"/>
      <c r="AE10" s="369"/>
      <c r="AF10" s="369"/>
      <c r="AG10" s="369"/>
      <c r="AH10" s="369"/>
      <c r="AI10" s="369"/>
      <c r="AJ10" s="369"/>
      <c r="AK10" s="369"/>
      <c r="AL10" s="369"/>
      <c r="AM10" s="369"/>
      <c r="AN10" s="369"/>
      <c r="AO10" s="369"/>
      <c r="AP10" s="369"/>
      <c r="AQ10" s="369"/>
      <c r="AR10" s="369"/>
      <c r="AS10" s="369"/>
      <c r="AT10" s="369"/>
      <c r="AU10" s="369"/>
      <c r="AV10" s="369"/>
      <c r="AW10" s="369"/>
      <c r="AX10" s="369"/>
      <c r="AY10" s="369"/>
      <c r="AZ10" s="369"/>
      <c r="BA10" s="369"/>
      <c r="BB10" s="369"/>
    </row>
    <row r="11" spans="1:63" s="371" customFormat="1" hidden="1" outlineLevel="1" x14ac:dyDescent="0.25">
      <c r="A11" s="943"/>
      <c r="B11" s="944"/>
      <c r="C11" s="391"/>
      <c r="D11" s="391"/>
      <c r="E11" s="392"/>
      <c r="F11" s="393"/>
      <c r="G11" s="809"/>
      <c r="H11" s="394"/>
      <c r="I11" s="393"/>
      <c r="J11" s="395"/>
      <c r="K11" s="394"/>
      <c r="L11" s="393"/>
      <c r="M11" s="396" t="str">
        <f t="shared" si="0"/>
        <v/>
      </c>
      <c r="N11" s="397"/>
      <c r="O11" s="394"/>
      <c r="P11" s="398"/>
      <c r="Q11" s="399"/>
      <c r="R11" s="399"/>
      <c r="S11" s="399"/>
      <c r="T11" s="400" t="str">
        <f t="shared" si="1"/>
        <v/>
      </c>
      <c r="U11" s="401" t="s">
        <v>232</v>
      </c>
      <c r="V11" s="369"/>
      <c r="W11" s="368"/>
      <c r="X11" s="367"/>
      <c r="Y11" s="369"/>
      <c r="Z11" s="369"/>
      <c r="AA11" s="369"/>
      <c r="AB11" s="369"/>
      <c r="AC11" s="369"/>
      <c r="AD11" s="369"/>
      <c r="AE11" s="369"/>
      <c r="AF11" s="369"/>
      <c r="AG11" s="369"/>
      <c r="AH11" s="369"/>
      <c r="AI11" s="369"/>
      <c r="AJ11" s="369"/>
      <c r="AK11" s="369"/>
      <c r="AL11" s="369"/>
      <c r="AM11" s="369"/>
      <c r="AN11" s="369"/>
      <c r="AO11" s="369"/>
      <c r="AP11" s="369"/>
      <c r="AQ11" s="369"/>
      <c r="AR11" s="369"/>
      <c r="AS11" s="369"/>
      <c r="AT11" s="369"/>
      <c r="AU11" s="369"/>
      <c r="AV11" s="369"/>
      <c r="AW11" s="369"/>
      <c r="AX11" s="369"/>
      <c r="AY11" s="369"/>
      <c r="AZ11" s="369"/>
      <c r="BA11" s="369"/>
      <c r="BB11" s="369"/>
    </row>
    <row r="12" spans="1:63" s="371" customFormat="1" hidden="1" outlineLevel="1" x14ac:dyDescent="0.25">
      <c r="A12" s="943"/>
      <c r="B12" s="944"/>
      <c r="C12" s="391"/>
      <c r="D12" s="391"/>
      <c r="E12" s="392"/>
      <c r="F12" s="393"/>
      <c r="G12" s="809"/>
      <c r="H12" s="394"/>
      <c r="I12" s="393"/>
      <c r="J12" s="395"/>
      <c r="K12" s="394"/>
      <c r="L12" s="393"/>
      <c r="M12" s="396" t="str">
        <f t="shared" si="0"/>
        <v/>
      </c>
      <c r="N12" s="397"/>
      <c r="O12" s="394"/>
      <c r="P12" s="398"/>
      <c r="Q12" s="399"/>
      <c r="R12" s="399"/>
      <c r="S12" s="399"/>
      <c r="T12" s="400" t="str">
        <f t="shared" si="1"/>
        <v/>
      </c>
      <c r="U12" s="401" t="s">
        <v>232</v>
      </c>
      <c r="V12" s="369"/>
      <c r="W12" s="368"/>
      <c r="X12" s="367"/>
      <c r="Y12" s="367"/>
      <c r="Z12" s="369"/>
      <c r="AA12" s="369"/>
      <c r="AB12" s="369"/>
      <c r="AC12" s="369"/>
      <c r="AD12" s="369"/>
      <c r="AE12" s="369"/>
      <c r="AF12" s="369"/>
      <c r="AG12" s="369"/>
      <c r="AH12" s="369"/>
      <c r="AI12" s="369"/>
      <c r="AJ12" s="369"/>
      <c r="AK12" s="369"/>
      <c r="AL12" s="369"/>
      <c r="AM12" s="369"/>
      <c r="AN12" s="369"/>
      <c r="AO12" s="369"/>
      <c r="AP12" s="369"/>
      <c r="AQ12" s="369"/>
      <c r="AR12" s="369"/>
      <c r="AS12" s="369"/>
      <c r="AT12" s="369"/>
      <c r="AU12" s="369"/>
      <c r="AV12" s="369"/>
      <c r="AW12" s="369"/>
      <c r="AX12" s="369"/>
      <c r="AY12" s="369"/>
      <c r="AZ12" s="369"/>
      <c r="BA12" s="369"/>
      <c r="BB12" s="369"/>
    </row>
    <row r="13" spans="1:63" s="371" customFormat="1" hidden="1" outlineLevel="1" x14ac:dyDescent="0.25">
      <c r="A13" s="943"/>
      <c r="B13" s="944"/>
      <c r="C13" s="391"/>
      <c r="D13" s="391"/>
      <c r="E13" s="392"/>
      <c r="F13" s="393"/>
      <c r="G13" s="809"/>
      <c r="H13" s="394"/>
      <c r="I13" s="393"/>
      <c r="J13" s="395"/>
      <c r="K13" s="394"/>
      <c r="L13" s="393"/>
      <c r="M13" s="396" t="str">
        <f t="shared" si="0"/>
        <v/>
      </c>
      <c r="N13" s="397"/>
      <c r="O13" s="394"/>
      <c r="P13" s="398"/>
      <c r="Q13" s="399"/>
      <c r="R13" s="399"/>
      <c r="S13" s="399"/>
      <c r="T13" s="400" t="str">
        <f t="shared" si="1"/>
        <v/>
      </c>
      <c r="U13" s="401" t="s">
        <v>232</v>
      </c>
      <c r="V13" s="369"/>
      <c r="W13" s="368"/>
      <c r="X13" s="367"/>
      <c r="Y13" s="369"/>
      <c r="Z13" s="369"/>
      <c r="AA13" s="369"/>
      <c r="AB13" s="369"/>
      <c r="AC13" s="369"/>
      <c r="AD13" s="369"/>
      <c r="AE13" s="369"/>
      <c r="AF13" s="369"/>
      <c r="AG13" s="369"/>
      <c r="AH13" s="369"/>
      <c r="AI13" s="369"/>
      <c r="AJ13" s="369"/>
      <c r="AK13" s="369"/>
      <c r="AL13" s="369"/>
      <c r="AM13" s="369"/>
      <c r="AN13" s="369"/>
      <c r="AO13" s="369"/>
      <c r="AP13" s="369"/>
      <c r="AQ13" s="369"/>
      <c r="AR13" s="369"/>
      <c r="AS13" s="369"/>
      <c r="AT13" s="369"/>
      <c r="AU13" s="369"/>
      <c r="AV13" s="369"/>
      <c r="AW13" s="369"/>
      <c r="AX13" s="369"/>
      <c r="AY13" s="369"/>
      <c r="AZ13" s="369"/>
      <c r="BA13" s="369"/>
      <c r="BB13" s="369"/>
    </row>
    <row r="14" spans="1:63" s="371" customFormat="1" hidden="1" outlineLevel="1" x14ac:dyDescent="0.25">
      <c r="A14" s="943"/>
      <c r="B14" s="944"/>
      <c r="C14" s="391"/>
      <c r="D14" s="391"/>
      <c r="E14" s="392"/>
      <c r="F14" s="393"/>
      <c r="G14" s="809"/>
      <c r="H14" s="394"/>
      <c r="I14" s="393"/>
      <c r="J14" s="395"/>
      <c r="K14" s="394"/>
      <c r="L14" s="393"/>
      <c r="M14" s="396" t="str">
        <f t="shared" si="0"/>
        <v/>
      </c>
      <c r="N14" s="397"/>
      <c r="O14" s="394"/>
      <c r="P14" s="398"/>
      <c r="Q14" s="399"/>
      <c r="R14" s="399"/>
      <c r="S14" s="399"/>
      <c r="T14" s="400" t="str">
        <f t="shared" si="1"/>
        <v/>
      </c>
      <c r="U14" s="401" t="s">
        <v>232</v>
      </c>
      <c r="V14" s="369"/>
      <c r="W14" s="368"/>
      <c r="X14" s="367"/>
      <c r="Y14" s="369"/>
      <c r="Z14" s="369"/>
      <c r="AA14" s="369"/>
      <c r="AB14" s="369"/>
      <c r="AC14" s="369"/>
      <c r="AD14" s="369"/>
      <c r="AE14" s="369"/>
      <c r="AF14" s="369"/>
      <c r="AG14" s="369"/>
      <c r="AH14" s="369"/>
      <c r="AI14" s="369"/>
      <c r="AJ14" s="369"/>
      <c r="AK14" s="369"/>
      <c r="AL14" s="369"/>
      <c r="AM14" s="369"/>
      <c r="AN14" s="369"/>
      <c r="AO14" s="369"/>
      <c r="AP14" s="369"/>
      <c r="AQ14" s="369"/>
      <c r="AR14" s="369"/>
      <c r="AS14" s="369"/>
      <c r="AT14" s="369"/>
      <c r="AU14" s="369"/>
      <c r="AV14" s="369"/>
      <c r="AW14" s="369"/>
      <c r="AX14" s="369"/>
      <c r="AY14" s="369"/>
      <c r="AZ14" s="369"/>
      <c r="BA14" s="369"/>
      <c r="BB14" s="369"/>
    </row>
    <row r="15" spans="1:63" s="371" customFormat="1" hidden="1" outlineLevel="1" x14ac:dyDescent="0.25">
      <c r="A15" s="943"/>
      <c r="B15" s="944"/>
      <c r="C15" s="391"/>
      <c r="D15" s="391"/>
      <c r="E15" s="392"/>
      <c r="F15" s="393"/>
      <c r="G15" s="809"/>
      <c r="H15" s="394"/>
      <c r="I15" s="393"/>
      <c r="J15" s="395"/>
      <c r="K15" s="394"/>
      <c r="L15" s="393"/>
      <c r="M15" s="396" t="str">
        <f t="shared" si="0"/>
        <v/>
      </c>
      <c r="N15" s="397"/>
      <c r="O15" s="394"/>
      <c r="P15" s="398"/>
      <c r="Q15" s="399"/>
      <c r="R15" s="399"/>
      <c r="S15" s="399"/>
      <c r="T15" s="400" t="str">
        <f t="shared" si="1"/>
        <v/>
      </c>
      <c r="U15" s="401" t="s">
        <v>232</v>
      </c>
      <c r="V15" s="369"/>
      <c r="W15" s="368"/>
      <c r="X15" s="367"/>
      <c r="Y15" s="369"/>
      <c r="Z15" s="369"/>
      <c r="AA15" s="369"/>
      <c r="AB15" s="369"/>
      <c r="AC15" s="369"/>
      <c r="AD15" s="369"/>
      <c r="AE15" s="369"/>
      <c r="AF15" s="369"/>
      <c r="AG15" s="369"/>
      <c r="AH15" s="369"/>
      <c r="AI15" s="369"/>
      <c r="AJ15" s="369"/>
      <c r="AK15" s="369"/>
      <c r="AL15" s="369"/>
      <c r="AM15" s="369"/>
      <c r="AN15" s="369"/>
      <c r="AO15" s="369"/>
      <c r="AP15" s="369"/>
      <c r="AQ15" s="369"/>
      <c r="AR15" s="369"/>
      <c r="AS15" s="369"/>
      <c r="AT15" s="369"/>
      <c r="AU15" s="369"/>
      <c r="AV15" s="369"/>
      <c r="AW15" s="369"/>
      <c r="AX15" s="369"/>
      <c r="AY15" s="369"/>
      <c r="AZ15" s="369"/>
      <c r="BA15" s="369"/>
      <c r="BB15" s="369"/>
    </row>
    <row r="16" spans="1:63" s="371" customFormat="1" hidden="1" outlineLevel="1" x14ac:dyDescent="0.25">
      <c r="A16" s="943"/>
      <c r="B16" s="944"/>
      <c r="C16" s="391"/>
      <c r="D16" s="391"/>
      <c r="E16" s="392"/>
      <c r="F16" s="393"/>
      <c r="G16" s="809"/>
      <c r="H16" s="394"/>
      <c r="I16" s="393"/>
      <c r="J16" s="395"/>
      <c r="K16" s="394"/>
      <c r="L16" s="393"/>
      <c r="M16" s="396" t="str">
        <f t="shared" si="0"/>
        <v/>
      </c>
      <c r="N16" s="397"/>
      <c r="O16" s="394"/>
      <c r="P16" s="398"/>
      <c r="Q16" s="399"/>
      <c r="R16" s="399"/>
      <c r="S16" s="399"/>
      <c r="T16" s="400" t="str">
        <f t="shared" si="1"/>
        <v/>
      </c>
      <c r="U16" s="401" t="s">
        <v>232</v>
      </c>
      <c r="V16" s="369"/>
      <c r="W16" s="368"/>
      <c r="X16" s="367"/>
      <c r="Y16" s="369"/>
      <c r="Z16" s="369"/>
      <c r="AA16" s="369"/>
      <c r="AB16" s="369"/>
      <c r="AC16" s="369"/>
      <c r="AD16" s="369"/>
      <c r="AE16" s="369"/>
      <c r="AF16" s="369"/>
      <c r="AG16" s="369"/>
      <c r="AH16" s="369"/>
      <c r="AI16" s="369"/>
      <c r="AJ16" s="369"/>
      <c r="AK16" s="369"/>
      <c r="AL16" s="369"/>
      <c r="AM16" s="369"/>
      <c r="AN16" s="369"/>
      <c r="AO16" s="369"/>
      <c r="AP16" s="369"/>
      <c r="AQ16" s="369"/>
      <c r="AR16" s="369"/>
      <c r="AS16" s="369"/>
      <c r="AT16" s="369"/>
      <c r="AU16" s="369"/>
      <c r="AV16" s="369"/>
      <c r="AW16" s="369"/>
      <c r="AX16" s="369"/>
      <c r="AY16" s="369"/>
      <c r="AZ16" s="369"/>
      <c r="BA16" s="369"/>
      <c r="BB16" s="369"/>
    </row>
    <row r="17" spans="1:54" s="371" customFormat="1" hidden="1" outlineLevel="1" x14ac:dyDescent="0.25">
      <c r="A17" s="943"/>
      <c r="B17" s="944"/>
      <c r="C17" s="391"/>
      <c r="D17" s="391"/>
      <c r="E17" s="392"/>
      <c r="F17" s="393"/>
      <c r="G17" s="809"/>
      <c r="H17" s="394"/>
      <c r="I17" s="393"/>
      <c r="J17" s="395"/>
      <c r="K17" s="394"/>
      <c r="L17" s="393"/>
      <c r="M17" s="396" t="str">
        <f t="shared" si="0"/>
        <v/>
      </c>
      <c r="N17" s="397"/>
      <c r="O17" s="394"/>
      <c r="P17" s="398"/>
      <c r="Q17" s="399"/>
      <c r="R17" s="399"/>
      <c r="S17" s="399"/>
      <c r="T17" s="400" t="str">
        <f t="shared" si="1"/>
        <v/>
      </c>
      <c r="U17" s="401" t="s">
        <v>232</v>
      </c>
      <c r="V17" s="369"/>
      <c r="W17" s="368"/>
      <c r="X17" s="367"/>
      <c r="Y17" s="369"/>
      <c r="Z17" s="369"/>
      <c r="AA17" s="369"/>
      <c r="AB17" s="369"/>
      <c r="AC17" s="369"/>
      <c r="AD17" s="369"/>
      <c r="AE17" s="369"/>
      <c r="AF17" s="369"/>
      <c r="AG17" s="369"/>
      <c r="AH17" s="369"/>
      <c r="AI17" s="369"/>
      <c r="AJ17" s="369"/>
      <c r="AK17" s="369"/>
      <c r="AL17" s="369"/>
      <c r="AM17" s="369"/>
      <c r="AN17" s="369"/>
      <c r="AO17" s="369"/>
      <c r="AP17" s="369"/>
      <c r="AQ17" s="369"/>
      <c r="AR17" s="369"/>
      <c r="AS17" s="369"/>
      <c r="AT17" s="369"/>
      <c r="AU17" s="369"/>
      <c r="AV17" s="369"/>
      <c r="AW17" s="369"/>
      <c r="AX17" s="369"/>
      <c r="AY17" s="369"/>
      <c r="AZ17" s="369"/>
      <c r="BA17" s="369"/>
      <c r="BB17" s="369"/>
    </row>
    <row r="18" spans="1:54" s="371" customFormat="1" hidden="1" outlineLevel="1" x14ac:dyDescent="0.25">
      <c r="A18" s="943"/>
      <c r="B18" s="944"/>
      <c r="C18" s="391"/>
      <c r="D18" s="391"/>
      <c r="E18" s="392"/>
      <c r="F18" s="393"/>
      <c r="G18" s="809"/>
      <c r="H18" s="394"/>
      <c r="I18" s="393"/>
      <c r="J18" s="395"/>
      <c r="K18" s="394"/>
      <c r="L18" s="393"/>
      <c r="M18" s="396" t="str">
        <f t="shared" si="0"/>
        <v/>
      </c>
      <c r="N18" s="397"/>
      <c r="O18" s="394"/>
      <c r="P18" s="398"/>
      <c r="Q18" s="399"/>
      <c r="R18" s="399"/>
      <c r="S18" s="399"/>
      <c r="T18" s="400" t="str">
        <f t="shared" si="1"/>
        <v/>
      </c>
      <c r="U18" s="401" t="s">
        <v>232</v>
      </c>
      <c r="V18" s="369"/>
      <c r="W18" s="368"/>
      <c r="X18" s="367"/>
      <c r="Y18" s="369"/>
      <c r="Z18" s="369"/>
      <c r="AA18" s="369"/>
      <c r="AB18" s="369"/>
      <c r="AC18" s="369"/>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69"/>
      <c r="AZ18" s="369"/>
      <c r="BA18" s="369"/>
      <c r="BB18" s="369"/>
    </row>
    <row r="19" spans="1:54" s="371" customFormat="1" hidden="1" outlineLevel="1" x14ac:dyDescent="0.25">
      <c r="A19" s="943"/>
      <c r="B19" s="944"/>
      <c r="C19" s="391"/>
      <c r="D19" s="391"/>
      <c r="E19" s="392"/>
      <c r="F19" s="393"/>
      <c r="G19" s="809"/>
      <c r="H19" s="394"/>
      <c r="I19" s="393"/>
      <c r="J19" s="395"/>
      <c r="K19" s="394"/>
      <c r="L19" s="393"/>
      <c r="M19" s="396" t="str">
        <f t="shared" si="0"/>
        <v/>
      </c>
      <c r="N19" s="397"/>
      <c r="O19" s="394"/>
      <c r="P19" s="398"/>
      <c r="Q19" s="399"/>
      <c r="R19" s="399"/>
      <c r="S19" s="399"/>
      <c r="T19" s="400" t="str">
        <f t="shared" si="1"/>
        <v/>
      </c>
      <c r="U19" s="401" t="s">
        <v>232</v>
      </c>
      <c r="V19" s="369"/>
      <c r="W19" s="369"/>
      <c r="X19" s="369"/>
      <c r="Y19" s="369"/>
      <c r="Z19" s="369"/>
      <c r="AA19" s="369"/>
      <c r="AB19" s="369"/>
      <c r="AC19" s="369"/>
      <c r="AD19" s="369"/>
      <c r="AE19" s="369"/>
      <c r="AF19" s="369"/>
      <c r="AG19" s="369"/>
      <c r="AH19" s="369"/>
      <c r="AI19" s="369"/>
      <c r="AJ19" s="369"/>
      <c r="AK19" s="369"/>
      <c r="AL19" s="369"/>
      <c r="AM19" s="369"/>
      <c r="AN19" s="369"/>
      <c r="AO19" s="369"/>
      <c r="AP19" s="369"/>
      <c r="AQ19" s="369"/>
      <c r="AR19" s="369"/>
      <c r="AS19" s="369"/>
      <c r="AT19" s="369"/>
      <c r="AU19" s="369"/>
      <c r="AV19" s="369"/>
      <c r="AW19" s="369"/>
      <c r="AX19" s="369"/>
      <c r="AY19" s="369"/>
      <c r="AZ19" s="369"/>
      <c r="BA19" s="369"/>
      <c r="BB19" s="369"/>
    </row>
    <row r="20" spans="1:54" s="371" customFormat="1" hidden="1" outlineLevel="1" x14ac:dyDescent="0.25">
      <c r="A20" s="943"/>
      <c r="B20" s="944"/>
      <c r="C20" s="391"/>
      <c r="D20" s="391"/>
      <c r="E20" s="392"/>
      <c r="F20" s="393"/>
      <c r="G20" s="809"/>
      <c r="H20" s="394"/>
      <c r="I20" s="393"/>
      <c r="J20" s="395"/>
      <c r="K20" s="394"/>
      <c r="L20" s="393"/>
      <c r="M20" s="396" t="str">
        <f t="shared" si="0"/>
        <v/>
      </c>
      <c r="N20" s="397"/>
      <c r="O20" s="394"/>
      <c r="P20" s="398"/>
      <c r="Q20" s="399"/>
      <c r="R20" s="399"/>
      <c r="S20" s="399"/>
      <c r="T20" s="400" t="str">
        <f t="shared" si="1"/>
        <v/>
      </c>
      <c r="U20" s="401" t="s">
        <v>232</v>
      </c>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69"/>
      <c r="AZ20" s="369"/>
      <c r="BA20" s="369"/>
      <c r="BB20" s="369"/>
    </row>
    <row r="21" spans="1:54" s="371" customFormat="1" hidden="1" outlineLevel="1" x14ac:dyDescent="0.25">
      <c r="A21" s="943"/>
      <c r="B21" s="944"/>
      <c r="C21" s="391"/>
      <c r="D21" s="391"/>
      <c r="E21" s="392"/>
      <c r="F21" s="393"/>
      <c r="G21" s="809"/>
      <c r="H21" s="394"/>
      <c r="I21" s="393"/>
      <c r="J21" s="395"/>
      <c r="K21" s="394"/>
      <c r="L21" s="393"/>
      <c r="M21" s="396" t="str">
        <f t="shared" si="0"/>
        <v/>
      </c>
      <c r="N21" s="397"/>
      <c r="O21" s="394"/>
      <c r="P21" s="398"/>
      <c r="Q21" s="399"/>
      <c r="R21" s="399"/>
      <c r="S21" s="399"/>
      <c r="T21" s="400" t="str">
        <f t="shared" si="1"/>
        <v/>
      </c>
      <c r="U21" s="401" t="s">
        <v>232</v>
      </c>
      <c r="V21" s="369"/>
      <c r="W21" s="369"/>
      <c r="X21" s="369"/>
      <c r="Y21" s="369"/>
      <c r="Z21" s="369"/>
      <c r="AA21" s="369"/>
      <c r="AB21" s="369"/>
      <c r="AC21" s="369"/>
      <c r="AD21" s="369"/>
      <c r="AE21" s="369"/>
      <c r="AF21" s="369"/>
      <c r="AG21" s="369"/>
      <c r="AH21" s="369"/>
      <c r="AI21" s="369"/>
      <c r="AJ21" s="369"/>
      <c r="AK21" s="369"/>
      <c r="AL21" s="369"/>
      <c r="AM21" s="369"/>
      <c r="AN21" s="369"/>
      <c r="AO21" s="369"/>
      <c r="AP21" s="369"/>
      <c r="AQ21" s="369"/>
      <c r="AR21" s="369"/>
      <c r="AS21" s="369"/>
      <c r="AT21" s="369"/>
      <c r="AU21" s="369"/>
      <c r="AV21" s="369"/>
      <c r="AW21" s="369"/>
      <c r="AX21" s="369"/>
      <c r="AY21" s="369"/>
      <c r="AZ21" s="369"/>
      <c r="BA21" s="369"/>
      <c r="BB21" s="369"/>
    </row>
    <row r="22" spans="1:54" s="371" customFormat="1" hidden="1" outlineLevel="1" x14ac:dyDescent="0.25">
      <c r="A22" s="943"/>
      <c r="B22" s="944"/>
      <c r="C22" s="391"/>
      <c r="D22" s="391"/>
      <c r="E22" s="392"/>
      <c r="F22" s="393"/>
      <c r="G22" s="809"/>
      <c r="H22" s="394"/>
      <c r="I22" s="393"/>
      <c r="J22" s="395"/>
      <c r="K22" s="394"/>
      <c r="L22" s="393"/>
      <c r="M22" s="396" t="str">
        <f t="shared" si="0"/>
        <v/>
      </c>
      <c r="N22" s="397"/>
      <c r="O22" s="394"/>
      <c r="P22" s="398"/>
      <c r="Q22" s="399"/>
      <c r="R22" s="399"/>
      <c r="S22" s="399"/>
      <c r="T22" s="400" t="str">
        <f t="shared" si="1"/>
        <v/>
      </c>
      <c r="U22" s="401" t="s">
        <v>232</v>
      </c>
      <c r="V22" s="369"/>
      <c r="W22" s="369"/>
      <c r="X22" s="369"/>
      <c r="Y22" s="369"/>
      <c r="Z22" s="369"/>
      <c r="AA22" s="369"/>
      <c r="AB22" s="369"/>
      <c r="AC22" s="369"/>
      <c r="AD22" s="369"/>
      <c r="AE22" s="369"/>
      <c r="AF22" s="369"/>
      <c r="AG22" s="369"/>
      <c r="AH22" s="369"/>
      <c r="AI22" s="369"/>
      <c r="AJ22" s="369"/>
      <c r="AK22" s="369"/>
      <c r="AL22" s="369"/>
      <c r="AM22" s="369"/>
      <c r="AN22" s="369"/>
      <c r="AO22" s="369"/>
      <c r="AP22" s="369"/>
      <c r="AQ22" s="369"/>
      <c r="AR22" s="369"/>
      <c r="AS22" s="369"/>
      <c r="AT22" s="369"/>
      <c r="AU22" s="369"/>
      <c r="AV22" s="369"/>
      <c r="AW22" s="369"/>
      <c r="AX22" s="369"/>
      <c r="AY22" s="369"/>
      <c r="AZ22" s="369"/>
      <c r="BA22" s="369"/>
      <c r="BB22" s="369"/>
    </row>
    <row r="23" spans="1:54" s="371" customFormat="1" hidden="1" outlineLevel="1" x14ac:dyDescent="0.25">
      <c r="A23" s="943"/>
      <c r="B23" s="944"/>
      <c r="C23" s="391"/>
      <c r="D23" s="391"/>
      <c r="E23" s="392"/>
      <c r="F23" s="393"/>
      <c r="G23" s="809"/>
      <c r="H23" s="394"/>
      <c r="I23" s="393"/>
      <c r="J23" s="395"/>
      <c r="K23" s="394"/>
      <c r="L23" s="393"/>
      <c r="M23" s="396" t="str">
        <f t="shared" si="0"/>
        <v/>
      </c>
      <c r="N23" s="397"/>
      <c r="O23" s="394"/>
      <c r="P23" s="398"/>
      <c r="Q23" s="399"/>
      <c r="R23" s="399"/>
      <c r="S23" s="399"/>
      <c r="T23" s="400" t="str">
        <f t="shared" si="1"/>
        <v/>
      </c>
      <c r="U23" s="401" t="s">
        <v>232</v>
      </c>
      <c r="V23" s="369"/>
      <c r="W23" s="369"/>
      <c r="X23" s="369"/>
      <c r="Y23" s="369"/>
      <c r="Z23" s="369"/>
      <c r="AA23" s="369"/>
      <c r="AB23" s="369"/>
      <c r="AC23" s="369"/>
      <c r="AD23" s="369"/>
      <c r="AE23" s="369"/>
      <c r="AF23" s="369"/>
      <c r="AG23" s="369"/>
      <c r="AH23" s="369"/>
      <c r="AI23" s="369"/>
      <c r="AJ23" s="369"/>
      <c r="AK23" s="369"/>
      <c r="AL23" s="369"/>
      <c r="AM23" s="369"/>
      <c r="AN23" s="369"/>
      <c r="AO23" s="369"/>
      <c r="AP23" s="369"/>
      <c r="AQ23" s="369"/>
      <c r="AR23" s="369"/>
      <c r="AS23" s="369"/>
      <c r="AT23" s="369"/>
      <c r="AU23" s="369"/>
      <c r="AV23" s="369"/>
      <c r="AW23" s="369"/>
      <c r="AX23" s="369"/>
      <c r="AY23" s="369"/>
      <c r="AZ23" s="369"/>
      <c r="BA23" s="369"/>
      <c r="BB23" s="369"/>
    </row>
    <row r="24" spans="1:54" s="371" customFormat="1" hidden="1" outlineLevel="1" x14ac:dyDescent="0.25">
      <c r="A24" s="943"/>
      <c r="B24" s="944"/>
      <c r="C24" s="391"/>
      <c r="D24" s="391"/>
      <c r="E24" s="392"/>
      <c r="F24" s="393"/>
      <c r="G24" s="809"/>
      <c r="H24" s="394"/>
      <c r="I24" s="393"/>
      <c r="J24" s="395"/>
      <c r="K24" s="394"/>
      <c r="L24" s="393"/>
      <c r="M24" s="396" t="str">
        <f t="shared" si="0"/>
        <v/>
      </c>
      <c r="N24" s="397"/>
      <c r="O24" s="394"/>
      <c r="P24" s="398"/>
      <c r="Q24" s="399"/>
      <c r="R24" s="399"/>
      <c r="S24" s="399"/>
      <c r="T24" s="400" t="str">
        <f t="shared" si="1"/>
        <v/>
      </c>
      <c r="U24" s="401" t="s">
        <v>232</v>
      </c>
      <c r="V24" s="369"/>
      <c r="W24" s="369"/>
      <c r="X24" s="369"/>
      <c r="Y24" s="369"/>
      <c r="Z24" s="369"/>
      <c r="AA24" s="369"/>
      <c r="AB24" s="369"/>
      <c r="AC24" s="369"/>
      <c r="AD24" s="369"/>
      <c r="AE24" s="369"/>
      <c r="AF24" s="369"/>
      <c r="AG24" s="369"/>
      <c r="AH24" s="369"/>
      <c r="AI24" s="369"/>
      <c r="AJ24" s="369"/>
      <c r="AK24" s="369"/>
      <c r="AL24" s="369"/>
      <c r="AM24" s="369"/>
      <c r="AN24" s="369"/>
      <c r="AO24" s="369"/>
      <c r="AP24" s="369"/>
      <c r="AQ24" s="369"/>
      <c r="AR24" s="369"/>
      <c r="AS24" s="369"/>
      <c r="AT24" s="369"/>
      <c r="AU24" s="369"/>
      <c r="AV24" s="369"/>
      <c r="AW24" s="369"/>
      <c r="AX24" s="369"/>
      <c r="AY24" s="369"/>
      <c r="AZ24" s="369"/>
      <c r="BA24" s="369"/>
      <c r="BB24" s="369"/>
    </row>
    <row r="25" spans="1:54" s="371" customFormat="1" hidden="1" outlineLevel="1" x14ac:dyDescent="0.25">
      <c r="A25" s="943"/>
      <c r="B25" s="944"/>
      <c r="C25" s="391"/>
      <c r="D25" s="391"/>
      <c r="E25" s="392"/>
      <c r="F25" s="393"/>
      <c r="G25" s="809"/>
      <c r="H25" s="394"/>
      <c r="I25" s="393"/>
      <c r="J25" s="395"/>
      <c r="K25" s="394"/>
      <c r="L25" s="393"/>
      <c r="M25" s="396" t="str">
        <f t="shared" si="0"/>
        <v/>
      </c>
      <c r="N25" s="397"/>
      <c r="O25" s="394"/>
      <c r="P25" s="398"/>
      <c r="Q25" s="399"/>
      <c r="R25" s="399"/>
      <c r="S25" s="399"/>
      <c r="T25" s="400" t="str">
        <f t="shared" si="1"/>
        <v/>
      </c>
      <c r="U25" s="401" t="s">
        <v>232</v>
      </c>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row>
    <row r="26" spans="1:54" s="371" customFormat="1" hidden="1" outlineLevel="1" x14ac:dyDescent="0.25">
      <c r="A26" s="943"/>
      <c r="B26" s="944"/>
      <c r="C26" s="391"/>
      <c r="D26" s="391"/>
      <c r="E26" s="392"/>
      <c r="F26" s="393"/>
      <c r="G26" s="809"/>
      <c r="H26" s="394"/>
      <c r="I26" s="393"/>
      <c r="J26" s="395"/>
      <c r="K26" s="394"/>
      <c r="L26" s="393"/>
      <c r="M26" s="396" t="str">
        <f t="shared" si="0"/>
        <v/>
      </c>
      <c r="N26" s="397"/>
      <c r="O26" s="394"/>
      <c r="P26" s="398"/>
      <c r="Q26" s="399"/>
      <c r="R26" s="399"/>
      <c r="S26" s="399"/>
      <c r="T26" s="400" t="str">
        <f t="shared" si="1"/>
        <v/>
      </c>
      <c r="U26" s="401" t="s">
        <v>232</v>
      </c>
      <c r="V26" s="369"/>
      <c r="W26" s="369"/>
      <c r="X26" s="369"/>
      <c r="Y26" s="369"/>
      <c r="Z26" s="369"/>
      <c r="AA26" s="369"/>
      <c r="AB26" s="369"/>
      <c r="AC26" s="369"/>
      <c r="AD26" s="369"/>
      <c r="AE26" s="369"/>
      <c r="AF26" s="369"/>
      <c r="AG26" s="369"/>
      <c r="AH26" s="369"/>
      <c r="AI26" s="369"/>
      <c r="AJ26" s="369"/>
      <c r="AK26" s="369"/>
      <c r="AL26" s="369"/>
      <c r="AM26" s="369"/>
      <c r="AN26" s="369"/>
      <c r="AO26" s="369"/>
      <c r="AP26" s="369"/>
      <c r="AQ26" s="369"/>
      <c r="AR26" s="369"/>
      <c r="AS26" s="369"/>
      <c r="AT26" s="369"/>
      <c r="AU26" s="369"/>
      <c r="AV26" s="369"/>
      <c r="AW26" s="369"/>
      <c r="AX26" s="369"/>
      <c r="AY26" s="369"/>
      <c r="AZ26" s="369"/>
      <c r="BA26" s="369"/>
      <c r="BB26" s="369"/>
    </row>
    <row r="27" spans="1:54" s="371" customFormat="1" hidden="1" outlineLevel="1" x14ac:dyDescent="0.25">
      <c r="A27" s="943"/>
      <c r="B27" s="944"/>
      <c r="C27" s="391"/>
      <c r="D27" s="391"/>
      <c r="E27" s="392"/>
      <c r="F27" s="393"/>
      <c r="G27" s="809"/>
      <c r="H27" s="394"/>
      <c r="I27" s="393"/>
      <c r="J27" s="395"/>
      <c r="K27" s="394"/>
      <c r="L27" s="393"/>
      <c r="M27" s="396" t="str">
        <f t="shared" si="0"/>
        <v/>
      </c>
      <c r="N27" s="397"/>
      <c r="O27" s="394"/>
      <c r="P27" s="398"/>
      <c r="Q27" s="399"/>
      <c r="R27" s="399"/>
      <c r="S27" s="399"/>
      <c r="T27" s="400" t="str">
        <f t="shared" si="1"/>
        <v/>
      </c>
      <c r="U27" s="401" t="s">
        <v>232</v>
      </c>
      <c r="V27" s="369"/>
      <c r="W27" s="369"/>
      <c r="X27" s="369"/>
      <c r="Y27" s="369"/>
      <c r="Z27" s="369"/>
      <c r="AA27" s="369"/>
      <c r="AB27" s="369"/>
      <c r="AC27" s="369"/>
      <c r="AD27" s="369"/>
      <c r="AE27" s="369"/>
      <c r="AF27" s="369"/>
      <c r="AG27" s="369"/>
      <c r="AH27" s="369"/>
      <c r="AI27" s="369"/>
      <c r="AJ27" s="369"/>
      <c r="AK27" s="369"/>
      <c r="AL27" s="369"/>
      <c r="AM27" s="369"/>
      <c r="AN27" s="369"/>
      <c r="AO27" s="369"/>
      <c r="AP27" s="369"/>
      <c r="AQ27" s="369"/>
      <c r="AR27" s="369"/>
      <c r="AS27" s="369"/>
      <c r="AT27" s="369"/>
      <c r="AU27" s="369"/>
      <c r="AV27" s="369"/>
      <c r="AW27" s="369"/>
      <c r="AX27" s="369"/>
      <c r="AY27" s="369"/>
      <c r="AZ27" s="369"/>
      <c r="BA27" s="369"/>
      <c r="BB27" s="369"/>
    </row>
    <row r="28" spans="1:54" s="371" customFormat="1" hidden="1" outlineLevel="1" x14ac:dyDescent="0.25">
      <c r="A28" s="943"/>
      <c r="B28" s="944"/>
      <c r="C28" s="391"/>
      <c r="D28" s="391"/>
      <c r="E28" s="392"/>
      <c r="F28" s="393"/>
      <c r="G28" s="809"/>
      <c r="H28" s="394"/>
      <c r="I28" s="393"/>
      <c r="J28" s="395"/>
      <c r="K28" s="394"/>
      <c r="L28" s="393"/>
      <c r="M28" s="396" t="str">
        <f t="shared" si="0"/>
        <v/>
      </c>
      <c r="N28" s="397"/>
      <c r="O28" s="394"/>
      <c r="P28" s="398"/>
      <c r="Q28" s="399"/>
      <c r="R28" s="399"/>
      <c r="S28" s="399"/>
      <c r="T28" s="400" t="str">
        <f t="shared" si="1"/>
        <v/>
      </c>
      <c r="U28" s="401" t="s">
        <v>232</v>
      </c>
      <c r="V28" s="369"/>
      <c r="W28" s="369"/>
      <c r="X28" s="369"/>
      <c r="Y28" s="369"/>
      <c r="Z28" s="369"/>
      <c r="AA28" s="369"/>
      <c r="AB28" s="369"/>
      <c r="AC28" s="369"/>
      <c r="AD28" s="369"/>
      <c r="AE28" s="369"/>
      <c r="AF28" s="369"/>
      <c r="AG28" s="369"/>
      <c r="AH28" s="369"/>
      <c r="AI28" s="369"/>
      <c r="AJ28" s="369"/>
      <c r="AK28" s="369"/>
      <c r="AL28" s="369"/>
      <c r="AM28" s="369"/>
      <c r="AN28" s="369"/>
      <c r="AO28" s="369"/>
      <c r="AP28" s="369"/>
      <c r="AQ28" s="369"/>
      <c r="AR28" s="369"/>
      <c r="AS28" s="369"/>
      <c r="AT28" s="369"/>
      <c r="AU28" s="369"/>
      <c r="AV28" s="369"/>
      <c r="AW28" s="369"/>
      <c r="AX28" s="369"/>
      <c r="AY28" s="369"/>
      <c r="AZ28" s="369"/>
      <c r="BA28" s="369"/>
      <c r="BB28" s="369"/>
    </row>
    <row r="29" spans="1:54" s="371" customFormat="1" hidden="1" outlineLevel="1" x14ac:dyDescent="0.25">
      <c r="A29" s="943"/>
      <c r="B29" s="944"/>
      <c r="C29" s="391"/>
      <c r="D29" s="391"/>
      <c r="E29" s="392"/>
      <c r="F29" s="393"/>
      <c r="G29" s="809"/>
      <c r="H29" s="394"/>
      <c r="I29" s="393"/>
      <c r="J29" s="395"/>
      <c r="K29" s="394"/>
      <c r="L29" s="393"/>
      <c r="M29" s="396" t="str">
        <f t="shared" si="0"/>
        <v/>
      </c>
      <c r="N29" s="397"/>
      <c r="O29" s="394"/>
      <c r="P29" s="398"/>
      <c r="Q29" s="399"/>
      <c r="R29" s="399"/>
      <c r="S29" s="399"/>
      <c r="T29" s="400" t="str">
        <f t="shared" si="1"/>
        <v/>
      </c>
      <c r="U29" s="401" t="s">
        <v>232</v>
      </c>
      <c r="V29" s="369"/>
      <c r="W29" s="369"/>
      <c r="X29" s="369"/>
      <c r="Y29" s="369"/>
      <c r="Z29" s="369"/>
      <c r="AA29" s="369"/>
      <c r="AB29" s="369"/>
      <c r="AC29" s="369"/>
      <c r="AD29" s="369"/>
      <c r="AE29" s="369"/>
      <c r="AF29" s="369"/>
      <c r="AG29" s="369"/>
      <c r="AH29" s="369"/>
      <c r="AI29" s="369"/>
      <c r="AJ29" s="369"/>
      <c r="AK29" s="369"/>
      <c r="AL29" s="369"/>
      <c r="AM29" s="369"/>
      <c r="AN29" s="369"/>
      <c r="AO29" s="369"/>
      <c r="AP29" s="369"/>
      <c r="AQ29" s="369"/>
      <c r="AR29" s="369"/>
      <c r="AS29" s="369"/>
      <c r="AT29" s="369"/>
      <c r="AU29" s="369"/>
      <c r="AV29" s="369"/>
      <c r="AW29" s="369"/>
      <c r="AX29" s="369"/>
      <c r="AY29" s="369"/>
      <c r="AZ29" s="369"/>
      <c r="BA29" s="369"/>
      <c r="BB29" s="369"/>
    </row>
    <row r="30" spans="1:54" s="371" customFormat="1" hidden="1" outlineLevel="1" x14ac:dyDescent="0.25">
      <c r="A30" s="943"/>
      <c r="B30" s="944"/>
      <c r="C30" s="391"/>
      <c r="D30" s="391"/>
      <c r="E30" s="392"/>
      <c r="F30" s="393"/>
      <c r="G30" s="809"/>
      <c r="H30" s="394"/>
      <c r="I30" s="393"/>
      <c r="J30" s="395"/>
      <c r="K30" s="394"/>
      <c r="L30" s="393"/>
      <c r="M30" s="396" t="str">
        <f t="shared" si="0"/>
        <v/>
      </c>
      <c r="N30" s="397"/>
      <c r="O30" s="394"/>
      <c r="P30" s="398"/>
      <c r="Q30" s="399"/>
      <c r="R30" s="399"/>
      <c r="S30" s="399"/>
      <c r="T30" s="400" t="str">
        <f t="shared" si="1"/>
        <v/>
      </c>
      <c r="U30" s="401" t="s">
        <v>232</v>
      </c>
      <c r="V30" s="369"/>
      <c r="W30" s="369"/>
      <c r="X30" s="369"/>
      <c r="Y30" s="369"/>
      <c r="Z30" s="369"/>
      <c r="AA30" s="369"/>
      <c r="AB30" s="369"/>
      <c r="AC30" s="369"/>
      <c r="AD30" s="369"/>
      <c r="AE30" s="369"/>
      <c r="AF30" s="369"/>
      <c r="AG30" s="369"/>
      <c r="AH30" s="369"/>
      <c r="AI30" s="369"/>
      <c r="AJ30" s="369"/>
      <c r="AK30" s="369"/>
      <c r="AL30" s="369"/>
      <c r="AM30" s="369"/>
      <c r="AN30" s="369"/>
      <c r="AO30" s="369"/>
      <c r="AP30" s="369"/>
      <c r="AQ30" s="369"/>
      <c r="AR30" s="369"/>
      <c r="AS30" s="369"/>
      <c r="AT30" s="369"/>
      <c r="AU30" s="369"/>
      <c r="AV30" s="369"/>
      <c r="AW30" s="369"/>
      <c r="AX30" s="369"/>
      <c r="AY30" s="369"/>
      <c r="AZ30" s="369"/>
      <c r="BA30" s="369"/>
      <c r="BB30" s="369"/>
    </row>
    <row r="31" spans="1:54" s="371" customFormat="1" hidden="1" outlineLevel="1" x14ac:dyDescent="0.25">
      <c r="A31" s="943"/>
      <c r="B31" s="944"/>
      <c r="C31" s="391"/>
      <c r="D31" s="391"/>
      <c r="E31" s="392"/>
      <c r="F31" s="393"/>
      <c r="G31" s="809"/>
      <c r="H31" s="394"/>
      <c r="I31" s="393"/>
      <c r="J31" s="395"/>
      <c r="K31" s="394"/>
      <c r="L31" s="393"/>
      <c r="M31" s="396" t="str">
        <f t="shared" si="0"/>
        <v/>
      </c>
      <c r="N31" s="397"/>
      <c r="O31" s="394"/>
      <c r="P31" s="398"/>
      <c r="Q31" s="399"/>
      <c r="R31" s="399"/>
      <c r="S31" s="399"/>
      <c r="T31" s="400" t="str">
        <f t="shared" si="1"/>
        <v/>
      </c>
      <c r="U31" s="401" t="s">
        <v>232</v>
      </c>
      <c r="V31" s="369"/>
      <c r="W31" s="369"/>
      <c r="X31" s="369"/>
      <c r="Y31" s="369"/>
      <c r="Z31" s="369"/>
      <c r="AA31" s="369"/>
      <c r="AB31" s="369"/>
      <c r="AC31" s="369"/>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369"/>
      <c r="AZ31" s="369"/>
      <c r="BA31" s="369"/>
      <c r="BB31" s="369"/>
    </row>
    <row r="32" spans="1:54" s="371" customFormat="1" hidden="1" outlineLevel="1" x14ac:dyDescent="0.25">
      <c r="A32" s="943"/>
      <c r="B32" s="944"/>
      <c r="C32" s="391"/>
      <c r="D32" s="391"/>
      <c r="E32" s="392"/>
      <c r="F32" s="393"/>
      <c r="G32" s="809"/>
      <c r="H32" s="394"/>
      <c r="I32" s="393"/>
      <c r="J32" s="395"/>
      <c r="K32" s="394"/>
      <c r="L32" s="393"/>
      <c r="M32" s="396" t="str">
        <f t="shared" si="0"/>
        <v/>
      </c>
      <c r="N32" s="397"/>
      <c r="O32" s="394"/>
      <c r="P32" s="398"/>
      <c r="Q32" s="399"/>
      <c r="R32" s="399"/>
      <c r="S32" s="399"/>
      <c r="T32" s="400" t="str">
        <f t="shared" si="1"/>
        <v/>
      </c>
      <c r="U32" s="401" t="s">
        <v>232</v>
      </c>
      <c r="V32" s="369"/>
      <c r="W32" s="369"/>
      <c r="X32" s="369"/>
      <c r="Y32" s="369"/>
      <c r="Z32" s="369"/>
      <c r="AA32" s="369"/>
      <c r="AB32" s="369"/>
      <c r="AC32" s="369"/>
      <c r="AD32" s="369"/>
      <c r="AE32" s="369"/>
      <c r="AF32" s="369"/>
      <c r="AG32" s="369"/>
      <c r="AH32" s="369"/>
      <c r="AI32" s="369"/>
      <c r="AJ32" s="369"/>
      <c r="AK32" s="369"/>
      <c r="AL32" s="369"/>
      <c r="AM32" s="369"/>
      <c r="AN32" s="369"/>
      <c r="AO32" s="369"/>
      <c r="AP32" s="369"/>
      <c r="AQ32" s="369"/>
      <c r="AR32" s="369"/>
      <c r="AS32" s="369"/>
      <c r="AT32" s="369"/>
      <c r="AU32" s="369"/>
      <c r="AV32" s="369"/>
      <c r="AW32" s="369"/>
      <c r="AX32" s="369"/>
      <c r="AY32" s="369"/>
      <c r="AZ32" s="369"/>
      <c r="BA32" s="369"/>
      <c r="BB32" s="369"/>
    </row>
    <row r="33" spans="1:54" s="371" customFormat="1" hidden="1" outlineLevel="1" x14ac:dyDescent="0.25">
      <c r="A33" s="943"/>
      <c r="B33" s="944"/>
      <c r="C33" s="391"/>
      <c r="D33" s="391"/>
      <c r="E33" s="392"/>
      <c r="F33" s="393"/>
      <c r="G33" s="809"/>
      <c r="H33" s="394"/>
      <c r="I33" s="393"/>
      <c r="J33" s="395"/>
      <c r="K33" s="394"/>
      <c r="L33" s="393"/>
      <c r="M33" s="396" t="str">
        <f t="shared" si="0"/>
        <v/>
      </c>
      <c r="N33" s="397"/>
      <c r="O33" s="394"/>
      <c r="P33" s="398"/>
      <c r="Q33" s="399"/>
      <c r="R33" s="399"/>
      <c r="S33" s="399"/>
      <c r="T33" s="400" t="str">
        <f t="shared" si="1"/>
        <v/>
      </c>
      <c r="U33" s="401" t="s">
        <v>232</v>
      </c>
      <c r="V33" s="369"/>
      <c r="W33" s="369"/>
      <c r="X33" s="369"/>
      <c r="Y33" s="369"/>
      <c r="Z33" s="369"/>
      <c r="AA33" s="369"/>
      <c r="AB33" s="369"/>
      <c r="AC33" s="369"/>
      <c r="AD33" s="369"/>
      <c r="AE33" s="369"/>
      <c r="AF33" s="369"/>
      <c r="AG33" s="369"/>
      <c r="AH33" s="369"/>
      <c r="AI33" s="369"/>
      <c r="AJ33" s="369"/>
      <c r="AK33" s="369"/>
      <c r="AL33" s="369"/>
      <c r="AM33" s="369"/>
      <c r="AN33" s="369"/>
      <c r="AO33" s="369"/>
      <c r="AP33" s="369"/>
      <c r="AQ33" s="369"/>
      <c r="AR33" s="369"/>
      <c r="AS33" s="369"/>
      <c r="AT33" s="369"/>
      <c r="AU33" s="369"/>
      <c r="AV33" s="369"/>
      <c r="AW33" s="369"/>
      <c r="AX33" s="369"/>
      <c r="AY33" s="369"/>
      <c r="AZ33" s="369"/>
      <c r="BA33" s="369"/>
      <c r="BB33" s="369"/>
    </row>
    <row r="34" spans="1:54" s="371" customFormat="1" hidden="1" outlineLevel="1" x14ac:dyDescent="0.25">
      <c r="A34" s="943"/>
      <c r="B34" s="944"/>
      <c r="C34" s="391"/>
      <c r="D34" s="391"/>
      <c r="E34" s="392"/>
      <c r="F34" s="393"/>
      <c r="G34" s="809"/>
      <c r="H34" s="394"/>
      <c r="I34" s="393"/>
      <c r="J34" s="395"/>
      <c r="K34" s="394"/>
      <c r="L34" s="393"/>
      <c r="M34" s="396" t="str">
        <f t="shared" si="0"/>
        <v/>
      </c>
      <c r="N34" s="397"/>
      <c r="O34" s="394"/>
      <c r="P34" s="398"/>
      <c r="Q34" s="399"/>
      <c r="R34" s="399"/>
      <c r="S34" s="399"/>
      <c r="T34" s="400" t="str">
        <f t="shared" si="1"/>
        <v/>
      </c>
      <c r="U34" s="401" t="s">
        <v>232</v>
      </c>
      <c r="V34" s="369"/>
      <c r="W34" s="369"/>
      <c r="X34" s="369"/>
      <c r="Y34" s="369"/>
      <c r="Z34" s="369"/>
      <c r="AA34" s="369"/>
      <c r="AB34" s="369"/>
      <c r="AC34" s="369"/>
      <c r="AD34" s="369"/>
      <c r="AE34" s="369"/>
      <c r="AF34" s="369"/>
      <c r="AG34" s="369"/>
      <c r="AH34" s="369"/>
      <c r="AI34" s="369"/>
      <c r="AJ34" s="369"/>
      <c r="AK34" s="369"/>
      <c r="AL34" s="369"/>
      <c r="AM34" s="369"/>
      <c r="AN34" s="369"/>
      <c r="AO34" s="369"/>
      <c r="AP34" s="369"/>
      <c r="AQ34" s="369"/>
      <c r="AR34" s="369"/>
      <c r="AS34" s="369"/>
      <c r="AT34" s="369"/>
      <c r="AU34" s="369"/>
      <c r="AV34" s="369"/>
      <c r="AW34" s="369"/>
      <c r="AX34" s="369"/>
      <c r="AY34" s="369"/>
      <c r="AZ34" s="369"/>
      <c r="BA34" s="369"/>
      <c r="BB34" s="369"/>
    </row>
    <row r="35" spans="1:54" s="371" customFormat="1" hidden="1" outlineLevel="1" x14ac:dyDescent="0.25">
      <c r="A35" s="943"/>
      <c r="B35" s="944"/>
      <c r="C35" s="391"/>
      <c r="D35" s="391"/>
      <c r="E35" s="392"/>
      <c r="F35" s="393"/>
      <c r="G35" s="809"/>
      <c r="H35" s="394"/>
      <c r="I35" s="393"/>
      <c r="J35" s="395"/>
      <c r="K35" s="394"/>
      <c r="L35" s="393"/>
      <c r="M35" s="396" t="str">
        <f t="shared" si="0"/>
        <v/>
      </c>
      <c r="N35" s="397"/>
      <c r="O35" s="394"/>
      <c r="P35" s="398"/>
      <c r="Q35" s="399"/>
      <c r="R35" s="399"/>
      <c r="S35" s="399"/>
      <c r="T35" s="400" t="str">
        <f t="shared" si="1"/>
        <v/>
      </c>
      <c r="U35" s="401" t="s">
        <v>232</v>
      </c>
      <c r="V35" s="369"/>
      <c r="W35" s="369"/>
      <c r="X35" s="369"/>
      <c r="Y35" s="369"/>
      <c r="Z35" s="369"/>
      <c r="AA35" s="369"/>
      <c r="AB35" s="369"/>
      <c r="AC35" s="369"/>
      <c r="AD35" s="369"/>
      <c r="AE35" s="369"/>
      <c r="AF35" s="369"/>
      <c r="AG35" s="369"/>
      <c r="AH35" s="369"/>
      <c r="AI35" s="369"/>
      <c r="AJ35" s="369"/>
      <c r="AK35" s="369"/>
      <c r="AL35" s="369"/>
      <c r="AM35" s="369"/>
      <c r="AN35" s="369"/>
      <c r="AO35" s="369"/>
      <c r="AP35" s="369"/>
      <c r="AQ35" s="369"/>
      <c r="AR35" s="369"/>
      <c r="AS35" s="369"/>
      <c r="AT35" s="369"/>
      <c r="AU35" s="369"/>
      <c r="AV35" s="369"/>
      <c r="AW35" s="369"/>
      <c r="AX35" s="369"/>
      <c r="AY35" s="369"/>
      <c r="AZ35" s="369"/>
      <c r="BA35" s="369"/>
      <c r="BB35" s="369"/>
    </row>
    <row r="36" spans="1:54" s="371" customFormat="1" hidden="1" outlineLevel="1" x14ac:dyDescent="0.25">
      <c r="A36" s="943"/>
      <c r="B36" s="944"/>
      <c r="C36" s="391"/>
      <c r="D36" s="391"/>
      <c r="E36" s="392"/>
      <c r="F36" s="393"/>
      <c r="G36" s="809"/>
      <c r="H36" s="394"/>
      <c r="I36" s="393"/>
      <c r="J36" s="395"/>
      <c r="K36" s="394"/>
      <c r="L36" s="393"/>
      <c r="M36" s="396" t="str">
        <f t="shared" si="0"/>
        <v/>
      </c>
      <c r="N36" s="397"/>
      <c r="O36" s="394"/>
      <c r="P36" s="398"/>
      <c r="Q36" s="399"/>
      <c r="R36" s="399"/>
      <c r="S36" s="399"/>
      <c r="T36" s="400" t="str">
        <f t="shared" si="1"/>
        <v/>
      </c>
      <c r="U36" s="401" t="s">
        <v>232</v>
      </c>
      <c r="V36" s="369"/>
      <c r="W36" s="369"/>
      <c r="X36" s="369"/>
      <c r="Y36" s="369"/>
      <c r="Z36" s="369"/>
      <c r="AA36" s="369"/>
      <c r="AB36" s="369"/>
      <c r="AC36" s="369"/>
      <c r="AD36" s="369"/>
      <c r="AE36" s="369"/>
      <c r="AF36" s="369"/>
      <c r="AG36" s="369"/>
      <c r="AH36" s="369"/>
      <c r="AI36" s="369"/>
      <c r="AJ36" s="369"/>
      <c r="AK36" s="369"/>
      <c r="AL36" s="369"/>
      <c r="AM36" s="369"/>
      <c r="AN36" s="369"/>
      <c r="AO36" s="369"/>
      <c r="AP36" s="369"/>
      <c r="AQ36" s="369"/>
      <c r="AR36" s="369"/>
      <c r="AS36" s="369"/>
      <c r="AT36" s="369"/>
      <c r="AU36" s="369"/>
      <c r="AV36" s="369"/>
      <c r="AW36" s="369"/>
      <c r="AX36" s="369"/>
      <c r="AY36" s="369"/>
      <c r="AZ36" s="369"/>
      <c r="BA36" s="369"/>
      <c r="BB36" s="369"/>
    </row>
    <row r="37" spans="1:54" s="371" customFormat="1" hidden="1" outlineLevel="1" x14ac:dyDescent="0.25">
      <c r="A37" s="943"/>
      <c r="B37" s="944"/>
      <c r="C37" s="391"/>
      <c r="D37" s="391"/>
      <c r="E37" s="392"/>
      <c r="F37" s="393"/>
      <c r="G37" s="809"/>
      <c r="H37" s="394"/>
      <c r="I37" s="393"/>
      <c r="J37" s="395"/>
      <c r="K37" s="394"/>
      <c r="L37" s="393"/>
      <c r="M37" s="396" t="str">
        <f t="shared" si="0"/>
        <v/>
      </c>
      <c r="N37" s="397"/>
      <c r="O37" s="394"/>
      <c r="P37" s="398"/>
      <c r="Q37" s="399"/>
      <c r="R37" s="399"/>
      <c r="S37" s="399"/>
      <c r="T37" s="400" t="str">
        <f t="shared" si="1"/>
        <v/>
      </c>
      <c r="U37" s="401" t="s">
        <v>232</v>
      </c>
      <c r="V37" s="369"/>
      <c r="W37" s="369"/>
      <c r="X37" s="369"/>
      <c r="Y37" s="369"/>
      <c r="Z37" s="369"/>
      <c r="AA37" s="369"/>
      <c r="AB37" s="369"/>
      <c r="AC37" s="369"/>
      <c r="AD37" s="369"/>
      <c r="AE37" s="369"/>
      <c r="AF37" s="369"/>
      <c r="AG37" s="369"/>
      <c r="AH37" s="369"/>
      <c r="AI37" s="369"/>
      <c r="AJ37" s="369"/>
      <c r="AK37" s="369"/>
      <c r="AL37" s="369"/>
      <c r="AM37" s="369"/>
      <c r="AN37" s="369"/>
      <c r="AO37" s="369"/>
      <c r="AP37" s="369"/>
      <c r="AQ37" s="369"/>
      <c r="AR37" s="369"/>
      <c r="AS37" s="369"/>
      <c r="AT37" s="369"/>
      <c r="AU37" s="369"/>
      <c r="AV37" s="369"/>
      <c r="AW37" s="369"/>
      <c r="AX37" s="369"/>
      <c r="AY37" s="369"/>
      <c r="AZ37" s="369"/>
      <c r="BA37" s="369"/>
      <c r="BB37" s="369"/>
    </row>
    <row r="38" spans="1:54" s="371" customFormat="1" hidden="1" outlineLevel="1" x14ac:dyDescent="0.25">
      <c r="A38" s="943"/>
      <c r="B38" s="944"/>
      <c r="C38" s="391"/>
      <c r="D38" s="391"/>
      <c r="E38" s="392"/>
      <c r="F38" s="393"/>
      <c r="G38" s="809"/>
      <c r="H38" s="394"/>
      <c r="I38" s="393"/>
      <c r="J38" s="395"/>
      <c r="K38" s="394"/>
      <c r="L38" s="393"/>
      <c r="M38" s="396" t="str">
        <f t="shared" si="0"/>
        <v/>
      </c>
      <c r="N38" s="397"/>
      <c r="O38" s="394"/>
      <c r="P38" s="398"/>
      <c r="Q38" s="399"/>
      <c r="R38" s="399"/>
      <c r="S38" s="399"/>
      <c r="T38" s="400" t="str">
        <f t="shared" si="1"/>
        <v/>
      </c>
      <c r="U38" s="401" t="s">
        <v>232</v>
      </c>
      <c r="V38" s="369"/>
      <c r="W38" s="369"/>
      <c r="X38" s="369"/>
      <c r="Y38" s="369"/>
      <c r="Z38" s="369"/>
      <c r="AA38" s="369"/>
      <c r="AB38" s="369"/>
      <c r="AC38" s="369"/>
      <c r="AD38" s="369"/>
      <c r="AE38" s="369"/>
      <c r="AF38" s="369"/>
      <c r="AG38" s="369"/>
      <c r="AH38" s="369"/>
      <c r="AI38" s="369"/>
      <c r="AJ38" s="369"/>
      <c r="AK38" s="369"/>
      <c r="AL38" s="369"/>
      <c r="AM38" s="369"/>
      <c r="AN38" s="369"/>
      <c r="AO38" s="369"/>
      <c r="AP38" s="369"/>
      <c r="AQ38" s="369"/>
      <c r="AR38" s="369"/>
      <c r="AS38" s="369"/>
      <c r="AT38" s="369"/>
      <c r="AU38" s="369"/>
      <c r="AV38" s="369"/>
      <c r="AW38" s="369"/>
      <c r="AX38" s="369"/>
      <c r="AY38" s="369"/>
      <c r="AZ38" s="369"/>
      <c r="BA38" s="369"/>
      <c r="BB38" s="369"/>
    </row>
    <row r="39" spans="1:54" s="371" customFormat="1" hidden="1" outlineLevel="1" x14ac:dyDescent="0.25">
      <c r="A39" s="943"/>
      <c r="B39" s="944"/>
      <c r="C39" s="391"/>
      <c r="D39" s="391"/>
      <c r="E39" s="392"/>
      <c r="F39" s="393"/>
      <c r="G39" s="809"/>
      <c r="H39" s="394"/>
      <c r="I39" s="393"/>
      <c r="J39" s="395"/>
      <c r="K39" s="394"/>
      <c r="L39" s="393"/>
      <c r="M39" s="396" t="str">
        <f t="shared" si="0"/>
        <v/>
      </c>
      <c r="N39" s="397"/>
      <c r="O39" s="394"/>
      <c r="P39" s="398"/>
      <c r="Q39" s="399"/>
      <c r="R39" s="399"/>
      <c r="S39" s="399"/>
      <c r="T39" s="400" t="str">
        <f t="shared" si="1"/>
        <v/>
      </c>
      <c r="U39" s="401" t="s">
        <v>232</v>
      </c>
      <c r="V39" s="369"/>
      <c r="W39" s="369"/>
      <c r="X39" s="369"/>
      <c r="Y39" s="369"/>
      <c r="Z39" s="369"/>
      <c r="AA39" s="369"/>
      <c r="AB39" s="369"/>
      <c r="AC39" s="369"/>
      <c r="AD39" s="369"/>
      <c r="AE39" s="369"/>
      <c r="AF39" s="369"/>
      <c r="AG39" s="369"/>
      <c r="AH39" s="369"/>
      <c r="AI39" s="369"/>
      <c r="AJ39" s="369"/>
      <c r="AK39" s="369"/>
      <c r="AL39" s="369"/>
      <c r="AM39" s="369"/>
      <c r="AN39" s="369"/>
      <c r="AO39" s="369"/>
      <c r="AP39" s="369"/>
      <c r="AQ39" s="369"/>
      <c r="AR39" s="369"/>
      <c r="AS39" s="369"/>
      <c r="AT39" s="369"/>
      <c r="AU39" s="369"/>
      <c r="AV39" s="369"/>
      <c r="AW39" s="369"/>
      <c r="AX39" s="369"/>
      <c r="AY39" s="369"/>
      <c r="AZ39" s="369"/>
      <c r="BA39" s="369"/>
      <c r="BB39" s="369"/>
    </row>
    <row r="40" spans="1:54" s="371" customFormat="1" hidden="1" outlineLevel="1" x14ac:dyDescent="0.25">
      <c r="A40" s="943"/>
      <c r="B40" s="944"/>
      <c r="C40" s="391"/>
      <c r="D40" s="391"/>
      <c r="E40" s="392"/>
      <c r="F40" s="393"/>
      <c r="G40" s="809"/>
      <c r="H40" s="394"/>
      <c r="I40" s="393"/>
      <c r="J40" s="395"/>
      <c r="K40" s="394"/>
      <c r="L40" s="393"/>
      <c r="M40" s="396" t="str">
        <f t="shared" si="0"/>
        <v/>
      </c>
      <c r="N40" s="397"/>
      <c r="O40" s="394"/>
      <c r="P40" s="398"/>
      <c r="Q40" s="399"/>
      <c r="R40" s="399"/>
      <c r="S40" s="399"/>
      <c r="T40" s="400" t="str">
        <f t="shared" si="1"/>
        <v/>
      </c>
      <c r="U40" s="401" t="s">
        <v>232</v>
      </c>
      <c r="V40" s="369"/>
      <c r="W40" s="369"/>
      <c r="X40" s="369"/>
      <c r="Y40" s="369"/>
      <c r="Z40" s="369"/>
      <c r="AA40" s="369"/>
      <c r="AB40" s="369"/>
      <c r="AC40" s="369"/>
      <c r="AD40" s="369"/>
      <c r="AE40" s="369"/>
      <c r="AF40" s="369"/>
      <c r="AG40" s="369"/>
      <c r="AH40" s="369"/>
      <c r="AI40" s="369"/>
      <c r="AJ40" s="369"/>
      <c r="AK40" s="369"/>
      <c r="AL40" s="369"/>
      <c r="AM40" s="369"/>
      <c r="AN40" s="369"/>
      <c r="AO40" s="369"/>
      <c r="AP40" s="369"/>
      <c r="AQ40" s="369"/>
      <c r="AR40" s="369"/>
      <c r="AS40" s="369"/>
      <c r="AT40" s="369"/>
      <c r="AU40" s="369"/>
      <c r="AV40" s="369"/>
      <c r="AW40" s="369"/>
      <c r="AX40" s="369"/>
      <c r="AY40" s="369"/>
      <c r="AZ40" s="369"/>
      <c r="BA40" s="369"/>
      <c r="BB40" s="369"/>
    </row>
    <row r="41" spans="1:54" s="371" customFormat="1" hidden="1" outlineLevel="1" x14ac:dyDescent="0.25">
      <c r="A41" s="943"/>
      <c r="B41" s="944"/>
      <c r="C41" s="391"/>
      <c r="D41" s="391"/>
      <c r="E41" s="392"/>
      <c r="F41" s="393"/>
      <c r="G41" s="809"/>
      <c r="H41" s="394"/>
      <c r="I41" s="393"/>
      <c r="J41" s="395"/>
      <c r="K41" s="394"/>
      <c r="L41" s="393"/>
      <c r="M41" s="396" t="str">
        <f t="shared" si="0"/>
        <v/>
      </c>
      <c r="N41" s="397"/>
      <c r="O41" s="394"/>
      <c r="P41" s="398"/>
      <c r="Q41" s="399"/>
      <c r="R41" s="399"/>
      <c r="S41" s="399"/>
      <c r="T41" s="400" t="str">
        <f t="shared" si="1"/>
        <v/>
      </c>
      <c r="U41" s="401" t="s">
        <v>232</v>
      </c>
      <c r="V41" s="369"/>
      <c r="W41" s="369"/>
      <c r="X41" s="369"/>
      <c r="Y41" s="369"/>
      <c r="Z41" s="369"/>
      <c r="AA41" s="369"/>
      <c r="AB41" s="369"/>
      <c r="AC41" s="369"/>
      <c r="AD41" s="369"/>
      <c r="AE41" s="369"/>
      <c r="AF41" s="369"/>
      <c r="AG41" s="369"/>
      <c r="AH41" s="369"/>
      <c r="AI41" s="369"/>
      <c r="AJ41" s="369"/>
      <c r="AK41" s="369"/>
      <c r="AL41" s="369"/>
      <c r="AM41" s="369"/>
      <c r="AN41" s="369"/>
      <c r="AO41" s="369"/>
      <c r="AP41" s="369"/>
      <c r="AQ41" s="369"/>
      <c r="AR41" s="369"/>
      <c r="AS41" s="369"/>
      <c r="AT41" s="369"/>
      <c r="AU41" s="369"/>
      <c r="AV41" s="369"/>
      <c r="AW41" s="369"/>
      <c r="AX41" s="369"/>
      <c r="AY41" s="369"/>
      <c r="AZ41" s="369"/>
      <c r="BA41" s="369"/>
      <c r="BB41" s="369"/>
    </row>
    <row r="42" spans="1:54" s="371" customFormat="1" hidden="1" outlineLevel="1" x14ac:dyDescent="0.25">
      <c r="A42" s="943"/>
      <c r="B42" s="944"/>
      <c r="C42" s="391"/>
      <c r="D42" s="391"/>
      <c r="E42" s="392"/>
      <c r="F42" s="393"/>
      <c r="G42" s="809"/>
      <c r="H42" s="394"/>
      <c r="I42" s="393"/>
      <c r="J42" s="395"/>
      <c r="K42" s="394"/>
      <c r="L42" s="393"/>
      <c r="M42" s="396" t="str">
        <f t="shared" si="0"/>
        <v/>
      </c>
      <c r="N42" s="397"/>
      <c r="O42" s="394"/>
      <c r="P42" s="398"/>
      <c r="Q42" s="399"/>
      <c r="R42" s="399"/>
      <c r="S42" s="399"/>
      <c r="T42" s="400" t="str">
        <f t="shared" si="1"/>
        <v/>
      </c>
      <c r="U42" s="401" t="s">
        <v>232</v>
      </c>
      <c r="V42" s="369"/>
      <c r="W42" s="369"/>
      <c r="X42" s="369"/>
      <c r="Y42" s="369"/>
      <c r="Z42" s="369"/>
      <c r="AA42" s="369"/>
      <c r="AB42" s="369"/>
      <c r="AC42" s="369"/>
      <c r="AD42" s="369"/>
      <c r="AE42" s="369"/>
      <c r="AF42" s="369"/>
      <c r="AG42" s="369"/>
      <c r="AH42" s="369"/>
      <c r="AI42" s="369"/>
      <c r="AJ42" s="369"/>
      <c r="AK42" s="369"/>
      <c r="AL42" s="369"/>
      <c r="AM42" s="369"/>
      <c r="AN42" s="369"/>
      <c r="AO42" s="369"/>
      <c r="AP42" s="369"/>
      <c r="AQ42" s="369"/>
      <c r="AR42" s="369"/>
      <c r="AS42" s="369"/>
      <c r="AT42" s="369"/>
      <c r="AU42" s="369"/>
      <c r="AV42" s="369"/>
      <c r="AW42" s="369"/>
      <c r="AX42" s="369"/>
      <c r="AY42" s="369"/>
      <c r="AZ42" s="369"/>
      <c r="BA42" s="369"/>
      <c r="BB42" s="369"/>
    </row>
    <row r="43" spans="1:54" s="371" customFormat="1" hidden="1" outlineLevel="1" x14ac:dyDescent="0.25">
      <c r="A43" s="943"/>
      <c r="B43" s="944"/>
      <c r="C43" s="391"/>
      <c r="D43" s="391"/>
      <c r="E43" s="392"/>
      <c r="F43" s="393"/>
      <c r="G43" s="809"/>
      <c r="H43" s="394"/>
      <c r="I43" s="393"/>
      <c r="J43" s="395"/>
      <c r="K43" s="394"/>
      <c r="L43" s="393"/>
      <c r="M43" s="396" t="str">
        <f t="shared" si="0"/>
        <v/>
      </c>
      <c r="N43" s="397"/>
      <c r="O43" s="394"/>
      <c r="P43" s="398"/>
      <c r="Q43" s="399"/>
      <c r="R43" s="399"/>
      <c r="S43" s="399"/>
      <c r="T43" s="400" t="str">
        <f t="shared" si="1"/>
        <v/>
      </c>
      <c r="U43" s="401" t="s">
        <v>232</v>
      </c>
      <c r="V43" s="369"/>
      <c r="W43" s="369"/>
      <c r="X43" s="369"/>
      <c r="Y43" s="369"/>
      <c r="Z43" s="369"/>
      <c r="AA43" s="369"/>
      <c r="AB43" s="369"/>
      <c r="AC43" s="369"/>
      <c r="AD43" s="369"/>
      <c r="AE43" s="369"/>
      <c r="AF43" s="369"/>
      <c r="AG43" s="369"/>
      <c r="AH43" s="369"/>
      <c r="AI43" s="369"/>
      <c r="AJ43" s="369"/>
      <c r="AK43" s="369"/>
      <c r="AL43" s="369"/>
      <c r="AM43" s="369"/>
      <c r="AN43" s="369"/>
      <c r="AO43" s="369"/>
      <c r="AP43" s="369"/>
      <c r="AQ43" s="369"/>
      <c r="AR43" s="369"/>
      <c r="AS43" s="369"/>
      <c r="AT43" s="369"/>
      <c r="AU43" s="369"/>
      <c r="AV43" s="369"/>
      <c r="AW43" s="369"/>
      <c r="AX43" s="369"/>
      <c r="AY43" s="369"/>
      <c r="AZ43" s="369"/>
      <c r="BA43" s="369"/>
      <c r="BB43" s="369"/>
    </row>
    <row r="44" spans="1:54" s="371" customFormat="1" hidden="1" outlineLevel="1" x14ac:dyDescent="0.25">
      <c r="A44" s="943"/>
      <c r="B44" s="944"/>
      <c r="C44" s="391"/>
      <c r="D44" s="391"/>
      <c r="E44" s="392"/>
      <c r="F44" s="393"/>
      <c r="G44" s="809"/>
      <c r="H44" s="394"/>
      <c r="I44" s="393"/>
      <c r="J44" s="395"/>
      <c r="K44" s="394"/>
      <c r="L44" s="393"/>
      <c r="M44" s="396" t="str">
        <f t="shared" si="0"/>
        <v/>
      </c>
      <c r="N44" s="397"/>
      <c r="O44" s="394"/>
      <c r="P44" s="398"/>
      <c r="Q44" s="399"/>
      <c r="R44" s="399"/>
      <c r="S44" s="399"/>
      <c r="T44" s="400" t="str">
        <f t="shared" si="1"/>
        <v/>
      </c>
      <c r="U44" s="401" t="s">
        <v>232</v>
      </c>
      <c r="V44" s="369"/>
      <c r="W44" s="369"/>
      <c r="X44" s="369"/>
      <c r="Y44" s="369"/>
      <c r="Z44" s="369"/>
      <c r="AA44" s="369"/>
      <c r="AB44" s="369"/>
      <c r="AC44" s="369"/>
      <c r="AD44" s="369"/>
      <c r="AE44" s="369"/>
      <c r="AF44" s="369"/>
      <c r="AG44" s="369"/>
      <c r="AH44" s="369"/>
      <c r="AI44" s="369"/>
      <c r="AJ44" s="369"/>
      <c r="AK44" s="369"/>
      <c r="AL44" s="369"/>
      <c r="AM44" s="369"/>
      <c r="AN44" s="369"/>
      <c r="AO44" s="369"/>
      <c r="AP44" s="369"/>
      <c r="AQ44" s="369"/>
      <c r="AR44" s="369"/>
      <c r="AS44" s="369"/>
      <c r="AT44" s="369"/>
      <c r="AU44" s="369"/>
      <c r="AV44" s="369"/>
      <c r="AW44" s="369"/>
      <c r="AX44" s="369"/>
      <c r="AY44" s="369"/>
      <c r="AZ44" s="369"/>
      <c r="BA44" s="369"/>
      <c r="BB44" s="369"/>
    </row>
    <row r="45" spans="1:54" s="371" customFormat="1" hidden="1" outlineLevel="1" x14ac:dyDescent="0.25">
      <c r="A45" s="943"/>
      <c r="B45" s="944"/>
      <c r="C45" s="391"/>
      <c r="D45" s="391"/>
      <c r="E45" s="392"/>
      <c r="F45" s="393"/>
      <c r="G45" s="809"/>
      <c r="H45" s="394"/>
      <c r="I45" s="393"/>
      <c r="J45" s="395"/>
      <c r="K45" s="394"/>
      <c r="L45" s="393"/>
      <c r="M45" s="396" t="str">
        <f t="shared" si="0"/>
        <v/>
      </c>
      <c r="N45" s="397"/>
      <c r="O45" s="394"/>
      <c r="P45" s="398"/>
      <c r="Q45" s="399"/>
      <c r="R45" s="399"/>
      <c r="S45" s="399"/>
      <c r="T45" s="400" t="str">
        <f t="shared" si="1"/>
        <v/>
      </c>
      <c r="U45" s="401" t="s">
        <v>232</v>
      </c>
      <c r="V45" s="369"/>
      <c r="W45" s="369"/>
      <c r="X45" s="369"/>
      <c r="Y45" s="369"/>
      <c r="Z45" s="369"/>
      <c r="AA45" s="369"/>
      <c r="AB45" s="369"/>
      <c r="AC45" s="369"/>
      <c r="AD45" s="369"/>
      <c r="AE45" s="369"/>
      <c r="AF45" s="369"/>
      <c r="AG45" s="369"/>
      <c r="AH45" s="369"/>
      <c r="AI45" s="369"/>
      <c r="AJ45" s="369"/>
      <c r="AK45" s="369"/>
      <c r="AL45" s="369"/>
      <c r="AM45" s="369"/>
      <c r="AN45" s="369"/>
      <c r="AO45" s="369"/>
      <c r="AP45" s="369"/>
      <c r="AQ45" s="369"/>
      <c r="AR45" s="369"/>
      <c r="AS45" s="369"/>
      <c r="AT45" s="369"/>
      <c r="AU45" s="369"/>
      <c r="AV45" s="369"/>
      <c r="AW45" s="369"/>
      <c r="AX45" s="369"/>
      <c r="AY45" s="369"/>
      <c r="AZ45" s="369"/>
      <c r="BA45" s="369"/>
      <c r="BB45" s="369"/>
    </row>
    <row r="46" spans="1:54" s="371" customFormat="1" hidden="1" outlineLevel="1" x14ac:dyDescent="0.25">
      <c r="A46" s="943"/>
      <c r="B46" s="944"/>
      <c r="C46" s="391"/>
      <c r="D46" s="391"/>
      <c r="E46" s="392"/>
      <c r="F46" s="393"/>
      <c r="G46" s="809"/>
      <c r="H46" s="394"/>
      <c r="I46" s="393"/>
      <c r="J46" s="395"/>
      <c r="K46" s="394"/>
      <c r="L46" s="393"/>
      <c r="M46" s="396" t="str">
        <f t="shared" si="0"/>
        <v/>
      </c>
      <c r="N46" s="397"/>
      <c r="O46" s="394"/>
      <c r="P46" s="398"/>
      <c r="Q46" s="399"/>
      <c r="R46" s="399"/>
      <c r="S46" s="399"/>
      <c r="T46" s="400" t="str">
        <f t="shared" si="1"/>
        <v/>
      </c>
      <c r="U46" s="401" t="s">
        <v>232</v>
      </c>
      <c r="V46" s="369"/>
      <c r="W46" s="369"/>
      <c r="X46" s="369"/>
      <c r="Y46" s="369"/>
      <c r="Z46" s="369"/>
      <c r="AA46" s="369"/>
      <c r="AB46" s="369"/>
      <c r="AC46" s="369"/>
      <c r="AD46" s="369"/>
      <c r="AE46" s="369"/>
      <c r="AF46" s="369"/>
      <c r="AG46" s="369"/>
      <c r="AH46" s="369"/>
      <c r="AI46" s="369"/>
      <c r="AJ46" s="369"/>
      <c r="AK46" s="369"/>
      <c r="AL46" s="369"/>
      <c r="AM46" s="369"/>
      <c r="AN46" s="369"/>
      <c r="AO46" s="369"/>
      <c r="AP46" s="369"/>
      <c r="AQ46" s="369"/>
      <c r="AR46" s="369"/>
      <c r="AS46" s="369"/>
      <c r="AT46" s="369"/>
      <c r="AU46" s="369"/>
      <c r="AV46" s="369"/>
      <c r="AW46" s="369"/>
      <c r="AX46" s="369"/>
      <c r="AY46" s="369"/>
      <c r="AZ46" s="369"/>
      <c r="BA46" s="369"/>
      <c r="BB46" s="369"/>
    </row>
    <row r="47" spans="1:54" s="371" customFormat="1" hidden="1" outlineLevel="1" x14ac:dyDescent="0.25">
      <c r="A47" s="943"/>
      <c r="B47" s="944"/>
      <c r="C47" s="391"/>
      <c r="D47" s="391"/>
      <c r="E47" s="392"/>
      <c r="F47" s="393"/>
      <c r="G47" s="809"/>
      <c r="H47" s="394"/>
      <c r="I47" s="393"/>
      <c r="J47" s="395"/>
      <c r="K47" s="394"/>
      <c r="L47" s="393"/>
      <c r="M47" s="396" t="str">
        <f t="shared" si="0"/>
        <v/>
      </c>
      <c r="N47" s="397"/>
      <c r="O47" s="394"/>
      <c r="P47" s="398"/>
      <c r="Q47" s="399"/>
      <c r="R47" s="399"/>
      <c r="S47" s="399"/>
      <c r="T47" s="400" t="str">
        <f t="shared" si="1"/>
        <v/>
      </c>
      <c r="U47" s="401" t="s">
        <v>232</v>
      </c>
      <c r="V47" s="369"/>
      <c r="W47" s="369"/>
      <c r="X47" s="369"/>
      <c r="Y47" s="369"/>
      <c r="Z47" s="369"/>
      <c r="AA47" s="369"/>
      <c r="AB47" s="369"/>
      <c r="AC47" s="369"/>
      <c r="AD47" s="369"/>
      <c r="AE47" s="369"/>
      <c r="AF47" s="369"/>
      <c r="AG47" s="369"/>
      <c r="AH47" s="369"/>
      <c r="AI47" s="369"/>
      <c r="AJ47" s="369"/>
      <c r="AK47" s="369"/>
      <c r="AL47" s="369"/>
      <c r="AM47" s="369"/>
      <c r="AN47" s="369"/>
      <c r="AO47" s="369"/>
      <c r="AP47" s="369"/>
      <c r="AQ47" s="369"/>
      <c r="AR47" s="369"/>
      <c r="AS47" s="369"/>
      <c r="AT47" s="369"/>
      <c r="AU47" s="369"/>
      <c r="AV47" s="369"/>
      <c r="AW47" s="369"/>
      <c r="AX47" s="369"/>
      <c r="AY47" s="369"/>
      <c r="AZ47" s="369"/>
      <c r="BA47" s="369"/>
      <c r="BB47" s="369"/>
    </row>
    <row r="48" spans="1:54" s="111" customFormat="1" hidden="1" outlineLevel="1" x14ac:dyDescent="0.25">
      <c r="A48" s="943"/>
      <c r="B48" s="944"/>
      <c r="C48" s="391"/>
      <c r="D48" s="391"/>
      <c r="E48" s="392"/>
      <c r="F48" s="393"/>
      <c r="G48" s="809"/>
      <c r="H48" s="394"/>
      <c r="I48" s="393"/>
      <c r="J48" s="395"/>
      <c r="K48" s="394"/>
      <c r="L48" s="393"/>
      <c r="M48" s="396" t="str">
        <f t="shared" si="0"/>
        <v/>
      </c>
      <c r="N48" s="397"/>
      <c r="O48" s="394"/>
      <c r="P48" s="398"/>
      <c r="Q48" s="399"/>
      <c r="R48" s="399"/>
      <c r="S48" s="399"/>
      <c r="T48" s="400" t="str">
        <f t="shared" si="1"/>
        <v/>
      </c>
      <c r="U48" s="401" t="s">
        <v>232</v>
      </c>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row>
    <row r="49" spans="1:54" s="111" customFormat="1" hidden="1" outlineLevel="1" x14ac:dyDescent="0.25">
      <c r="A49" s="943"/>
      <c r="B49" s="944"/>
      <c r="C49" s="391"/>
      <c r="D49" s="391"/>
      <c r="E49" s="392"/>
      <c r="F49" s="393"/>
      <c r="G49" s="809"/>
      <c r="H49" s="394"/>
      <c r="I49" s="393"/>
      <c r="J49" s="395"/>
      <c r="K49" s="394"/>
      <c r="L49" s="393"/>
      <c r="M49" s="396" t="str">
        <f t="shared" si="0"/>
        <v/>
      </c>
      <c r="N49" s="397"/>
      <c r="O49" s="394"/>
      <c r="P49" s="398"/>
      <c r="Q49" s="399"/>
      <c r="R49" s="399"/>
      <c r="S49" s="399"/>
      <c r="T49" s="400" t="str">
        <f t="shared" si="1"/>
        <v/>
      </c>
      <c r="U49" s="401" t="s">
        <v>232</v>
      </c>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row>
    <row r="50" spans="1:54" s="111" customFormat="1" hidden="1" outlineLevel="1" x14ac:dyDescent="0.25">
      <c r="A50" s="943"/>
      <c r="B50" s="944"/>
      <c r="C50" s="391"/>
      <c r="D50" s="391"/>
      <c r="E50" s="392"/>
      <c r="F50" s="393"/>
      <c r="G50" s="809"/>
      <c r="H50" s="394"/>
      <c r="I50" s="393"/>
      <c r="J50" s="395"/>
      <c r="K50" s="394"/>
      <c r="L50" s="393"/>
      <c r="M50" s="396" t="str">
        <f t="shared" si="0"/>
        <v/>
      </c>
      <c r="N50" s="397"/>
      <c r="O50" s="394"/>
      <c r="P50" s="398"/>
      <c r="Q50" s="399"/>
      <c r="R50" s="399"/>
      <c r="S50" s="399"/>
      <c r="T50" s="400" t="str">
        <f t="shared" si="1"/>
        <v/>
      </c>
      <c r="U50" s="401" t="s">
        <v>232</v>
      </c>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row>
    <row r="51" spans="1:54" ht="15.9" customHeight="1" x14ac:dyDescent="0.25">
      <c r="P51" s="196"/>
    </row>
    <row r="53" spans="1:54" ht="16.5" customHeight="1" x14ac:dyDescent="0.25">
      <c r="E53" s="964" t="s">
        <v>233</v>
      </c>
      <c r="F53" s="964"/>
      <c r="G53" s="964"/>
      <c r="H53" s="964"/>
      <c r="I53" s="964"/>
      <c r="J53" s="964"/>
      <c r="K53" s="964"/>
      <c r="L53" s="964"/>
      <c r="M53" s="964"/>
      <c r="N53" s="964"/>
      <c r="O53" s="964"/>
      <c r="P53" s="964"/>
    </row>
    <row r="54" spans="1:54" ht="13.95" customHeight="1" x14ac:dyDescent="0.25">
      <c r="D54" s="536"/>
      <c r="E54" s="964"/>
      <c r="F54" s="964"/>
      <c r="G54" s="964"/>
      <c r="H54" s="964"/>
      <c r="I54" s="964"/>
      <c r="J54" s="964"/>
      <c r="K54" s="964"/>
      <c r="L54" s="964"/>
      <c r="M54" s="964"/>
      <c r="N54" s="964"/>
      <c r="O54" s="964"/>
      <c r="P54" s="964"/>
      <c r="Q54" s="536"/>
      <c r="R54" s="536"/>
      <c r="S54" s="536"/>
      <c r="T54" s="536"/>
    </row>
  </sheetData>
  <mergeCells count="65">
    <mergeCell ref="E53:P54"/>
    <mergeCell ref="A1:U1"/>
    <mergeCell ref="A2:B2"/>
    <mergeCell ref="C2:G2"/>
    <mergeCell ref="H2:I2"/>
    <mergeCell ref="J2:N2"/>
    <mergeCell ref="P2:U2"/>
    <mergeCell ref="A4:B4"/>
    <mergeCell ref="C4:G4"/>
    <mergeCell ref="H4:I5"/>
    <mergeCell ref="J4:N5"/>
    <mergeCell ref="P4:U4"/>
    <mergeCell ref="A3:B3"/>
    <mergeCell ref="C3:G3"/>
    <mergeCell ref="H3:I3"/>
    <mergeCell ref="J3:N3"/>
    <mergeCell ref="P3:U3"/>
    <mergeCell ref="A14:B14"/>
    <mergeCell ref="A5:B5"/>
    <mergeCell ref="P5:U5"/>
    <mergeCell ref="A6:U6"/>
    <mergeCell ref="P7:U7"/>
    <mergeCell ref="A8:B8"/>
    <mergeCell ref="A9:B9"/>
    <mergeCell ref="A10:B10"/>
    <mergeCell ref="A11:B11"/>
    <mergeCell ref="A12:B12"/>
    <mergeCell ref="A13:B13"/>
    <mergeCell ref="D5:G5"/>
    <mergeCell ref="A26:B26"/>
    <mergeCell ref="A15:B15"/>
    <mergeCell ref="A16:B16"/>
    <mergeCell ref="A17:B17"/>
    <mergeCell ref="A18:B18"/>
    <mergeCell ref="A19:B19"/>
    <mergeCell ref="A20:B20"/>
    <mergeCell ref="A21:B21"/>
    <mergeCell ref="A22:B22"/>
    <mergeCell ref="A23:B23"/>
    <mergeCell ref="A24:B24"/>
    <mergeCell ref="A25:B25"/>
    <mergeCell ref="A38:B38"/>
    <mergeCell ref="A27:B27"/>
    <mergeCell ref="A28:B28"/>
    <mergeCell ref="A29:B29"/>
    <mergeCell ref="A30:B30"/>
    <mergeCell ref="A31:B31"/>
    <mergeCell ref="A32:B32"/>
    <mergeCell ref="A33:B33"/>
    <mergeCell ref="A34:B34"/>
    <mergeCell ref="A35:B35"/>
    <mergeCell ref="A36:B36"/>
    <mergeCell ref="A37:B37"/>
    <mergeCell ref="A50:B50"/>
    <mergeCell ref="A39:B39"/>
    <mergeCell ref="A40:B40"/>
    <mergeCell ref="A41:B41"/>
    <mergeCell ref="A42:B42"/>
    <mergeCell ref="A43:B43"/>
    <mergeCell ref="A44:B44"/>
    <mergeCell ref="A45:B45"/>
    <mergeCell ref="A46:B46"/>
    <mergeCell ref="A47:B47"/>
    <mergeCell ref="A48:B48"/>
    <mergeCell ref="A49:B49"/>
  </mergeCells>
  <conditionalFormatting sqref="U9">
    <cfRule type="cellIs" dxfId="262" priority="24" stopIfTrue="1" operator="equal">
      <formula>"n/a"</formula>
    </cfRule>
    <cfRule type="cellIs" dxfId="261" priority="30" stopIfTrue="1" operator="equal">
      <formula>"Open"</formula>
    </cfRule>
  </conditionalFormatting>
  <conditionalFormatting sqref="U9">
    <cfRule type="cellIs" dxfId="260" priority="29" stopIfTrue="1" operator="equal">
      <formula>"Closed"</formula>
    </cfRule>
  </conditionalFormatting>
  <conditionalFormatting sqref="M9">
    <cfRule type="cellIs" dxfId="259" priority="25" stopIfTrue="1" operator="equal">
      <formula>""</formula>
    </cfRule>
    <cfRule type="cellIs" dxfId="258" priority="28" stopIfTrue="1" operator="greaterThanOrEqual">
      <formula>100</formula>
    </cfRule>
  </conditionalFormatting>
  <conditionalFormatting sqref="T9">
    <cfRule type="cellIs" priority="26" stopIfTrue="1" operator="equal">
      <formula>""</formula>
    </cfRule>
    <cfRule type="cellIs" dxfId="257" priority="27" stopIfTrue="1" operator="greaterThanOrEqual">
      <formula>100</formula>
    </cfRule>
  </conditionalFormatting>
  <conditionalFormatting sqref="N9">
    <cfRule type="expression" dxfId="256" priority="21" stopIfTrue="1">
      <formula>M9=""</formula>
    </cfRule>
    <cfRule type="expression" dxfId="255" priority="22" stopIfTrue="1">
      <formula>M9&gt;=100</formula>
    </cfRule>
    <cfRule type="expression" dxfId="254" priority="23">
      <formula>M9&gt;=LARGE($M$9:$M$50,5)</formula>
    </cfRule>
  </conditionalFormatting>
  <conditionalFormatting sqref="U10:U50">
    <cfRule type="cellIs" dxfId="253" priority="4" stopIfTrue="1" operator="equal">
      <formula>"n/a"</formula>
    </cfRule>
    <cfRule type="cellIs" dxfId="252" priority="10" stopIfTrue="1" operator="equal">
      <formula>"Open"</formula>
    </cfRule>
  </conditionalFormatting>
  <conditionalFormatting sqref="U10:U50">
    <cfRule type="cellIs" dxfId="251" priority="9" stopIfTrue="1" operator="equal">
      <formula>"Closed"</formula>
    </cfRule>
  </conditionalFormatting>
  <conditionalFormatting sqref="M10:M50">
    <cfRule type="cellIs" dxfId="250" priority="5" stopIfTrue="1" operator="equal">
      <formula>""</formula>
    </cfRule>
    <cfRule type="cellIs" dxfId="249" priority="8" stopIfTrue="1" operator="greaterThanOrEqual">
      <formula>100</formula>
    </cfRule>
  </conditionalFormatting>
  <conditionalFormatting sqref="T10:T50">
    <cfRule type="cellIs" priority="6" stopIfTrue="1" operator="equal">
      <formula>""</formula>
    </cfRule>
    <cfRule type="cellIs" dxfId="248" priority="7" stopIfTrue="1" operator="greaterThanOrEqual">
      <formula>100</formula>
    </cfRule>
  </conditionalFormatting>
  <conditionalFormatting sqref="N10:N50">
    <cfRule type="expression" dxfId="247" priority="1" stopIfTrue="1">
      <formula>M10=""</formula>
    </cfRule>
    <cfRule type="expression" dxfId="246" priority="2" stopIfTrue="1">
      <formula>M10&gt;=100</formula>
    </cfRule>
    <cfRule type="expression" dxfId="245" priority="3">
      <formula>M10&gt;=LARGE($M$9:$M$50,5)</formula>
    </cfRule>
  </conditionalFormatting>
  <dataValidations count="2">
    <dataValidation type="list" showInputMessage="1" showErrorMessage="1" sqref="L9:L50 JB9:JB50 SX9:SX50 ACT9:ACT50 AMP9:AMP50 AWL9:AWL50 BGH9:BGH50 BQD9:BQD50 BZZ9:BZZ50 CJV9:CJV50 CTR9:CTR50 DDN9:DDN50 DNJ9:DNJ50 DXF9:DXF50 EHB9:EHB50 EQX9:EQX50 FAT9:FAT50 FKP9:FKP50 FUL9:FUL50 GEH9:GEH50 GOD9:GOD50 GXZ9:GXZ50 HHV9:HHV50 HRR9:HRR50 IBN9:IBN50 ILJ9:ILJ50 IVF9:IVF50 JFB9:JFB50 JOX9:JOX50 JYT9:JYT50 KIP9:KIP50 KSL9:KSL50 LCH9:LCH50 LMD9:LMD50 LVZ9:LVZ50 MFV9:MFV50 MPR9:MPR50 MZN9:MZN50 NJJ9:NJJ50 NTF9:NTF50 ODB9:ODB50 OMX9:OMX50 OWT9:OWT50 PGP9:PGP50 PQL9:PQL50 QAH9:QAH50 QKD9:QKD50 QTZ9:QTZ50 RDV9:RDV50 RNR9:RNR50 RXN9:RXN50 SHJ9:SHJ50 SRF9:SRF50 TBB9:TBB50 TKX9:TKX50 TUT9:TUT50 UEP9:UEP50 UOL9:UOL50 UYH9:UYH50 VID9:VID50 VRZ9:VRZ50 WBV9:WBV50 WLR9:WLR50 WVN9:WVN50 F65545:F65586 JB65545:JB65586 SX65545:SX65586 ACT65545:ACT65586 AMP65545:AMP65586 AWL65545:AWL65586 BGH65545:BGH65586 BQD65545:BQD65586 BZZ65545:BZZ65586 CJV65545:CJV65586 CTR65545:CTR65586 DDN65545:DDN65586 DNJ65545:DNJ65586 DXF65545:DXF65586 EHB65545:EHB65586 EQX65545:EQX65586 FAT65545:FAT65586 FKP65545:FKP65586 FUL65545:FUL65586 GEH65545:GEH65586 GOD65545:GOD65586 GXZ65545:GXZ65586 HHV65545:HHV65586 HRR65545:HRR65586 IBN65545:IBN65586 ILJ65545:ILJ65586 IVF65545:IVF65586 JFB65545:JFB65586 JOX65545:JOX65586 JYT65545:JYT65586 KIP65545:KIP65586 KSL65545:KSL65586 LCH65545:LCH65586 LMD65545:LMD65586 LVZ65545:LVZ65586 MFV65545:MFV65586 MPR65545:MPR65586 MZN65545:MZN65586 NJJ65545:NJJ65586 NTF65545:NTF65586 ODB65545:ODB65586 OMX65545:OMX65586 OWT65545:OWT65586 PGP65545:PGP65586 PQL65545:PQL65586 QAH65545:QAH65586 QKD65545:QKD65586 QTZ65545:QTZ65586 RDV65545:RDV65586 RNR65545:RNR65586 RXN65545:RXN65586 SHJ65545:SHJ65586 SRF65545:SRF65586 TBB65545:TBB65586 TKX65545:TKX65586 TUT65545:TUT65586 UEP65545:UEP65586 UOL65545:UOL65586 UYH65545:UYH65586 VID65545:VID65586 VRZ65545:VRZ65586 WBV65545:WBV65586 WLR65545:WLR65586 WVN65545:WVN65586 F131081:F131122 JB131081:JB131122 SX131081:SX131122 ACT131081:ACT131122 AMP131081:AMP131122 AWL131081:AWL131122 BGH131081:BGH131122 BQD131081:BQD131122 BZZ131081:BZZ131122 CJV131081:CJV131122 CTR131081:CTR131122 DDN131081:DDN131122 DNJ131081:DNJ131122 DXF131081:DXF131122 EHB131081:EHB131122 EQX131081:EQX131122 FAT131081:FAT131122 FKP131081:FKP131122 FUL131081:FUL131122 GEH131081:GEH131122 GOD131081:GOD131122 GXZ131081:GXZ131122 HHV131081:HHV131122 HRR131081:HRR131122 IBN131081:IBN131122 ILJ131081:ILJ131122 IVF131081:IVF131122 JFB131081:JFB131122 JOX131081:JOX131122 JYT131081:JYT131122 KIP131081:KIP131122 KSL131081:KSL131122 LCH131081:LCH131122 LMD131081:LMD131122 LVZ131081:LVZ131122 MFV131081:MFV131122 MPR131081:MPR131122 MZN131081:MZN131122 NJJ131081:NJJ131122 NTF131081:NTF131122 ODB131081:ODB131122 OMX131081:OMX131122 OWT131081:OWT131122 PGP131081:PGP131122 PQL131081:PQL131122 QAH131081:QAH131122 QKD131081:QKD131122 QTZ131081:QTZ131122 RDV131081:RDV131122 RNR131081:RNR131122 RXN131081:RXN131122 SHJ131081:SHJ131122 SRF131081:SRF131122 TBB131081:TBB131122 TKX131081:TKX131122 TUT131081:TUT131122 UEP131081:UEP131122 UOL131081:UOL131122 UYH131081:UYH131122 VID131081:VID131122 VRZ131081:VRZ131122 WBV131081:WBV131122 WLR131081:WLR131122 WVN131081:WVN131122 F196617:F196658 JB196617:JB196658 SX196617:SX196658 ACT196617:ACT196658 AMP196617:AMP196658 AWL196617:AWL196658 BGH196617:BGH196658 BQD196617:BQD196658 BZZ196617:BZZ196658 CJV196617:CJV196658 CTR196617:CTR196658 DDN196617:DDN196658 DNJ196617:DNJ196658 DXF196617:DXF196658 EHB196617:EHB196658 EQX196617:EQX196658 FAT196617:FAT196658 FKP196617:FKP196658 FUL196617:FUL196658 GEH196617:GEH196658 GOD196617:GOD196658 GXZ196617:GXZ196658 HHV196617:HHV196658 HRR196617:HRR196658 IBN196617:IBN196658 ILJ196617:ILJ196658 IVF196617:IVF196658 JFB196617:JFB196658 JOX196617:JOX196658 JYT196617:JYT196658 KIP196617:KIP196658 KSL196617:KSL196658 LCH196617:LCH196658 LMD196617:LMD196658 LVZ196617:LVZ196658 MFV196617:MFV196658 MPR196617:MPR196658 MZN196617:MZN196658 NJJ196617:NJJ196658 NTF196617:NTF196658 ODB196617:ODB196658 OMX196617:OMX196658 OWT196617:OWT196658 PGP196617:PGP196658 PQL196617:PQL196658 QAH196617:QAH196658 QKD196617:QKD196658 QTZ196617:QTZ196658 RDV196617:RDV196658 RNR196617:RNR196658 RXN196617:RXN196658 SHJ196617:SHJ196658 SRF196617:SRF196658 TBB196617:TBB196658 TKX196617:TKX196658 TUT196617:TUT196658 UEP196617:UEP196658 UOL196617:UOL196658 UYH196617:UYH196658 VID196617:VID196658 VRZ196617:VRZ196658 WBV196617:WBV196658 WLR196617:WLR196658 WVN196617:WVN196658 F262153:F262194 JB262153:JB262194 SX262153:SX262194 ACT262153:ACT262194 AMP262153:AMP262194 AWL262153:AWL262194 BGH262153:BGH262194 BQD262153:BQD262194 BZZ262153:BZZ262194 CJV262153:CJV262194 CTR262153:CTR262194 DDN262153:DDN262194 DNJ262153:DNJ262194 DXF262153:DXF262194 EHB262153:EHB262194 EQX262153:EQX262194 FAT262153:FAT262194 FKP262153:FKP262194 FUL262153:FUL262194 GEH262153:GEH262194 GOD262153:GOD262194 GXZ262153:GXZ262194 HHV262153:HHV262194 HRR262153:HRR262194 IBN262153:IBN262194 ILJ262153:ILJ262194 IVF262153:IVF262194 JFB262153:JFB262194 JOX262153:JOX262194 JYT262153:JYT262194 KIP262153:KIP262194 KSL262153:KSL262194 LCH262153:LCH262194 LMD262153:LMD262194 LVZ262153:LVZ262194 MFV262153:MFV262194 MPR262153:MPR262194 MZN262153:MZN262194 NJJ262153:NJJ262194 NTF262153:NTF262194 ODB262153:ODB262194 OMX262153:OMX262194 OWT262153:OWT262194 PGP262153:PGP262194 PQL262153:PQL262194 QAH262153:QAH262194 QKD262153:QKD262194 QTZ262153:QTZ262194 RDV262153:RDV262194 RNR262153:RNR262194 RXN262153:RXN262194 SHJ262153:SHJ262194 SRF262153:SRF262194 TBB262153:TBB262194 TKX262153:TKX262194 TUT262153:TUT262194 UEP262153:UEP262194 UOL262153:UOL262194 UYH262153:UYH262194 VID262153:VID262194 VRZ262153:VRZ262194 WBV262153:WBV262194 WLR262153:WLR262194 WVN262153:WVN262194 F327689:F327730 JB327689:JB327730 SX327689:SX327730 ACT327689:ACT327730 AMP327689:AMP327730 AWL327689:AWL327730 BGH327689:BGH327730 BQD327689:BQD327730 BZZ327689:BZZ327730 CJV327689:CJV327730 CTR327689:CTR327730 DDN327689:DDN327730 DNJ327689:DNJ327730 DXF327689:DXF327730 EHB327689:EHB327730 EQX327689:EQX327730 FAT327689:FAT327730 FKP327689:FKP327730 FUL327689:FUL327730 GEH327689:GEH327730 GOD327689:GOD327730 GXZ327689:GXZ327730 HHV327689:HHV327730 HRR327689:HRR327730 IBN327689:IBN327730 ILJ327689:ILJ327730 IVF327689:IVF327730 JFB327689:JFB327730 JOX327689:JOX327730 JYT327689:JYT327730 KIP327689:KIP327730 KSL327689:KSL327730 LCH327689:LCH327730 LMD327689:LMD327730 LVZ327689:LVZ327730 MFV327689:MFV327730 MPR327689:MPR327730 MZN327689:MZN327730 NJJ327689:NJJ327730 NTF327689:NTF327730 ODB327689:ODB327730 OMX327689:OMX327730 OWT327689:OWT327730 PGP327689:PGP327730 PQL327689:PQL327730 QAH327689:QAH327730 QKD327689:QKD327730 QTZ327689:QTZ327730 RDV327689:RDV327730 RNR327689:RNR327730 RXN327689:RXN327730 SHJ327689:SHJ327730 SRF327689:SRF327730 TBB327689:TBB327730 TKX327689:TKX327730 TUT327689:TUT327730 UEP327689:UEP327730 UOL327689:UOL327730 UYH327689:UYH327730 VID327689:VID327730 VRZ327689:VRZ327730 WBV327689:WBV327730 WLR327689:WLR327730 WVN327689:WVN327730 F393225:F393266 JB393225:JB393266 SX393225:SX393266 ACT393225:ACT393266 AMP393225:AMP393266 AWL393225:AWL393266 BGH393225:BGH393266 BQD393225:BQD393266 BZZ393225:BZZ393266 CJV393225:CJV393266 CTR393225:CTR393266 DDN393225:DDN393266 DNJ393225:DNJ393266 DXF393225:DXF393266 EHB393225:EHB393266 EQX393225:EQX393266 FAT393225:FAT393266 FKP393225:FKP393266 FUL393225:FUL393266 GEH393225:GEH393266 GOD393225:GOD393266 GXZ393225:GXZ393266 HHV393225:HHV393266 HRR393225:HRR393266 IBN393225:IBN393266 ILJ393225:ILJ393266 IVF393225:IVF393266 JFB393225:JFB393266 JOX393225:JOX393266 JYT393225:JYT393266 KIP393225:KIP393266 KSL393225:KSL393266 LCH393225:LCH393266 LMD393225:LMD393266 LVZ393225:LVZ393266 MFV393225:MFV393266 MPR393225:MPR393266 MZN393225:MZN393266 NJJ393225:NJJ393266 NTF393225:NTF393266 ODB393225:ODB393266 OMX393225:OMX393266 OWT393225:OWT393266 PGP393225:PGP393266 PQL393225:PQL393266 QAH393225:QAH393266 QKD393225:QKD393266 QTZ393225:QTZ393266 RDV393225:RDV393266 RNR393225:RNR393266 RXN393225:RXN393266 SHJ393225:SHJ393266 SRF393225:SRF393266 TBB393225:TBB393266 TKX393225:TKX393266 TUT393225:TUT393266 UEP393225:UEP393266 UOL393225:UOL393266 UYH393225:UYH393266 VID393225:VID393266 VRZ393225:VRZ393266 WBV393225:WBV393266 WLR393225:WLR393266 WVN393225:WVN393266 F458761:F458802 JB458761:JB458802 SX458761:SX458802 ACT458761:ACT458802 AMP458761:AMP458802 AWL458761:AWL458802 BGH458761:BGH458802 BQD458761:BQD458802 BZZ458761:BZZ458802 CJV458761:CJV458802 CTR458761:CTR458802 DDN458761:DDN458802 DNJ458761:DNJ458802 DXF458761:DXF458802 EHB458761:EHB458802 EQX458761:EQX458802 FAT458761:FAT458802 FKP458761:FKP458802 FUL458761:FUL458802 GEH458761:GEH458802 GOD458761:GOD458802 GXZ458761:GXZ458802 HHV458761:HHV458802 HRR458761:HRR458802 IBN458761:IBN458802 ILJ458761:ILJ458802 IVF458761:IVF458802 JFB458761:JFB458802 JOX458761:JOX458802 JYT458761:JYT458802 KIP458761:KIP458802 KSL458761:KSL458802 LCH458761:LCH458802 LMD458761:LMD458802 LVZ458761:LVZ458802 MFV458761:MFV458802 MPR458761:MPR458802 MZN458761:MZN458802 NJJ458761:NJJ458802 NTF458761:NTF458802 ODB458761:ODB458802 OMX458761:OMX458802 OWT458761:OWT458802 PGP458761:PGP458802 PQL458761:PQL458802 QAH458761:QAH458802 QKD458761:QKD458802 QTZ458761:QTZ458802 RDV458761:RDV458802 RNR458761:RNR458802 RXN458761:RXN458802 SHJ458761:SHJ458802 SRF458761:SRF458802 TBB458761:TBB458802 TKX458761:TKX458802 TUT458761:TUT458802 UEP458761:UEP458802 UOL458761:UOL458802 UYH458761:UYH458802 VID458761:VID458802 VRZ458761:VRZ458802 WBV458761:WBV458802 WLR458761:WLR458802 WVN458761:WVN458802 F524297:F524338 JB524297:JB524338 SX524297:SX524338 ACT524297:ACT524338 AMP524297:AMP524338 AWL524297:AWL524338 BGH524297:BGH524338 BQD524297:BQD524338 BZZ524297:BZZ524338 CJV524297:CJV524338 CTR524297:CTR524338 DDN524297:DDN524338 DNJ524297:DNJ524338 DXF524297:DXF524338 EHB524297:EHB524338 EQX524297:EQX524338 FAT524297:FAT524338 FKP524297:FKP524338 FUL524297:FUL524338 GEH524297:GEH524338 GOD524297:GOD524338 GXZ524297:GXZ524338 HHV524297:HHV524338 HRR524297:HRR524338 IBN524297:IBN524338 ILJ524297:ILJ524338 IVF524297:IVF524338 JFB524297:JFB524338 JOX524297:JOX524338 JYT524297:JYT524338 KIP524297:KIP524338 KSL524297:KSL524338 LCH524297:LCH524338 LMD524297:LMD524338 LVZ524297:LVZ524338 MFV524297:MFV524338 MPR524297:MPR524338 MZN524297:MZN524338 NJJ524297:NJJ524338 NTF524297:NTF524338 ODB524297:ODB524338 OMX524297:OMX524338 OWT524297:OWT524338 PGP524297:PGP524338 PQL524297:PQL524338 QAH524297:QAH524338 QKD524297:QKD524338 QTZ524297:QTZ524338 RDV524297:RDV524338 RNR524297:RNR524338 RXN524297:RXN524338 SHJ524297:SHJ524338 SRF524297:SRF524338 TBB524297:TBB524338 TKX524297:TKX524338 TUT524297:TUT524338 UEP524297:UEP524338 UOL524297:UOL524338 UYH524297:UYH524338 VID524297:VID524338 VRZ524297:VRZ524338 WBV524297:WBV524338 WLR524297:WLR524338 WVN524297:WVN524338 F589833:F589874 JB589833:JB589874 SX589833:SX589874 ACT589833:ACT589874 AMP589833:AMP589874 AWL589833:AWL589874 BGH589833:BGH589874 BQD589833:BQD589874 BZZ589833:BZZ589874 CJV589833:CJV589874 CTR589833:CTR589874 DDN589833:DDN589874 DNJ589833:DNJ589874 DXF589833:DXF589874 EHB589833:EHB589874 EQX589833:EQX589874 FAT589833:FAT589874 FKP589833:FKP589874 FUL589833:FUL589874 GEH589833:GEH589874 GOD589833:GOD589874 GXZ589833:GXZ589874 HHV589833:HHV589874 HRR589833:HRR589874 IBN589833:IBN589874 ILJ589833:ILJ589874 IVF589833:IVF589874 JFB589833:JFB589874 JOX589833:JOX589874 JYT589833:JYT589874 KIP589833:KIP589874 KSL589833:KSL589874 LCH589833:LCH589874 LMD589833:LMD589874 LVZ589833:LVZ589874 MFV589833:MFV589874 MPR589833:MPR589874 MZN589833:MZN589874 NJJ589833:NJJ589874 NTF589833:NTF589874 ODB589833:ODB589874 OMX589833:OMX589874 OWT589833:OWT589874 PGP589833:PGP589874 PQL589833:PQL589874 QAH589833:QAH589874 QKD589833:QKD589874 QTZ589833:QTZ589874 RDV589833:RDV589874 RNR589833:RNR589874 RXN589833:RXN589874 SHJ589833:SHJ589874 SRF589833:SRF589874 TBB589833:TBB589874 TKX589833:TKX589874 TUT589833:TUT589874 UEP589833:UEP589874 UOL589833:UOL589874 UYH589833:UYH589874 VID589833:VID589874 VRZ589833:VRZ589874 WBV589833:WBV589874 WLR589833:WLR589874 WVN589833:WVN589874 F655369:F655410 JB655369:JB655410 SX655369:SX655410 ACT655369:ACT655410 AMP655369:AMP655410 AWL655369:AWL655410 BGH655369:BGH655410 BQD655369:BQD655410 BZZ655369:BZZ655410 CJV655369:CJV655410 CTR655369:CTR655410 DDN655369:DDN655410 DNJ655369:DNJ655410 DXF655369:DXF655410 EHB655369:EHB655410 EQX655369:EQX655410 FAT655369:FAT655410 FKP655369:FKP655410 FUL655369:FUL655410 GEH655369:GEH655410 GOD655369:GOD655410 GXZ655369:GXZ655410 HHV655369:HHV655410 HRR655369:HRR655410 IBN655369:IBN655410 ILJ655369:ILJ655410 IVF655369:IVF655410 JFB655369:JFB655410 JOX655369:JOX655410 JYT655369:JYT655410 KIP655369:KIP655410 KSL655369:KSL655410 LCH655369:LCH655410 LMD655369:LMD655410 LVZ655369:LVZ655410 MFV655369:MFV655410 MPR655369:MPR655410 MZN655369:MZN655410 NJJ655369:NJJ655410 NTF655369:NTF655410 ODB655369:ODB655410 OMX655369:OMX655410 OWT655369:OWT655410 PGP655369:PGP655410 PQL655369:PQL655410 QAH655369:QAH655410 QKD655369:QKD655410 QTZ655369:QTZ655410 RDV655369:RDV655410 RNR655369:RNR655410 RXN655369:RXN655410 SHJ655369:SHJ655410 SRF655369:SRF655410 TBB655369:TBB655410 TKX655369:TKX655410 TUT655369:TUT655410 UEP655369:UEP655410 UOL655369:UOL655410 UYH655369:UYH655410 VID655369:VID655410 VRZ655369:VRZ655410 WBV655369:WBV655410 WLR655369:WLR655410 WVN655369:WVN655410 F720905:F720946 JB720905:JB720946 SX720905:SX720946 ACT720905:ACT720946 AMP720905:AMP720946 AWL720905:AWL720946 BGH720905:BGH720946 BQD720905:BQD720946 BZZ720905:BZZ720946 CJV720905:CJV720946 CTR720905:CTR720946 DDN720905:DDN720946 DNJ720905:DNJ720946 DXF720905:DXF720946 EHB720905:EHB720946 EQX720905:EQX720946 FAT720905:FAT720946 FKP720905:FKP720946 FUL720905:FUL720946 GEH720905:GEH720946 GOD720905:GOD720946 GXZ720905:GXZ720946 HHV720905:HHV720946 HRR720905:HRR720946 IBN720905:IBN720946 ILJ720905:ILJ720946 IVF720905:IVF720946 JFB720905:JFB720946 JOX720905:JOX720946 JYT720905:JYT720946 KIP720905:KIP720946 KSL720905:KSL720946 LCH720905:LCH720946 LMD720905:LMD720946 LVZ720905:LVZ720946 MFV720905:MFV720946 MPR720905:MPR720946 MZN720905:MZN720946 NJJ720905:NJJ720946 NTF720905:NTF720946 ODB720905:ODB720946 OMX720905:OMX720946 OWT720905:OWT720946 PGP720905:PGP720946 PQL720905:PQL720946 QAH720905:QAH720946 QKD720905:QKD720946 QTZ720905:QTZ720946 RDV720905:RDV720946 RNR720905:RNR720946 RXN720905:RXN720946 SHJ720905:SHJ720946 SRF720905:SRF720946 TBB720905:TBB720946 TKX720905:TKX720946 TUT720905:TUT720946 UEP720905:UEP720946 UOL720905:UOL720946 UYH720905:UYH720946 VID720905:VID720946 VRZ720905:VRZ720946 WBV720905:WBV720946 WLR720905:WLR720946 WVN720905:WVN720946 F786441:F786482 JB786441:JB786482 SX786441:SX786482 ACT786441:ACT786482 AMP786441:AMP786482 AWL786441:AWL786482 BGH786441:BGH786482 BQD786441:BQD786482 BZZ786441:BZZ786482 CJV786441:CJV786482 CTR786441:CTR786482 DDN786441:DDN786482 DNJ786441:DNJ786482 DXF786441:DXF786482 EHB786441:EHB786482 EQX786441:EQX786482 FAT786441:FAT786482 FKP786441:FKP786482 FUL786441:FUL786482 GEH786441:GEH786482 GOD786441:GOD786482 GXZ786441:GXZ786482 HHV786441:HHV786482 HRR786441:HRR786482 IBN786441:IBN786482 ILJ786441:ILJ786482 IVF786441:IVF786482 JFB786441:JFB786482 JOX786441:JOX786482 JYT786441:JYT786482 KIP786441:KIP786482 KSL786441:KSL786482 LCH786441:LCH786482 LMD786441:LMD786482 LVZ786441:LVZ786482 MFV786441:MFV786482 MPR786441:MPR786482 MZN786441:MZN786482 NJJ786441:NJJ786482 NTF786441:NTF786482 ODB786441:ODB786482 OMX786441:OMX786482 OWT786441:OWT786482 PGP786441:PGP786482 PQL786441:PQL786482 QAH786441:QAH786482 QKD786441:QKD786482 QTZ786441:QTZ786482 RDV786441:RDV786482 RNR786441:RNR786482 RXN786441:RXN786482 SHJ786441:SHJ786482 SRF786441:SRF786482 TBB786441:TBB786482 TKX786441:TKX786482 TUT786441:TUT786482 UEP786441:UEP786482 UOL786441:UOL786482 UYH786441:UYH786482 VID786441:VID786482 VRZ786441:VRZ786482 WBV786441:WBV786482 WLR786441:WLR786482 WVN786441:WVN786482 F851977:F852018 JB851977:JB852018 SX851977:SX852018 ACT851977:ACT852018 AMP851977:AMP852018 AWL851977:AWL852018 BGH851977:BGH852018 BQD851977:BQD852018 BZZ851977:BZZ852018 CJV851977:CJV852018 CTR851977:CTR852018 DDN851977:DDN852018 DNJ851977:DNJ852018 DXF851977:DXF852018 EHB851977:EHB852018 EQX851977:EQX852018 FAT851977:FAT852018 FKP851977:FKP852018 FUL851977:FUL852018 GEH851977:GEH852018 GOD851977:GOD852018 GXZ851977:GXZ852018 HHV851977:HHV852018 HRR851977:HRR852018 IBN851977:IBN852018 ILJ851977:ILJ852018 IVF851977:IVF852018 JFB851977:JFB852018 JOX851977:JOX852018 JYT851977:JYT852018 KIP851977:KIP852018 KSL851977:KSL852018 LCH851977:LCH852018 LMD851977:LMD852018 LVZ851977:LVZ852018 MFV851977:MFV852018 MPR851977:MPR852018 MZN851977:MZN852018 NJJ851977:NJJ852018 NTF851977:NTF852018 ODB851977:ODB852018 OMX851977:OMX852018 OWT851977:OWT852018 PGP851977:PGP852018 PQL851977:PQL852018 QAH851977:QAH852018 QKD851977:QKD852018 QTZ851977:QTZ852018 RDV851977:RDV852018 RNR851977:RNR852018 RXN851977:RXN852018 SHJ851977:SHJ852018 SRF851977:SRF852018 TBB851977:TBB852018 TKX851977:TKX852018 TUT851977:TUT852018 UEP851977:UEP852018 UOL851977:UOL852018 UYH851977:UYH852018 VID851977:VID852018 VRZ851977:VRZ852018 WBV851977:WBV852018 WLR851977:WLR852018 WVN851977:WVN852018 F917513:F917554 JB917513:JB917554 SX917513:SX917554 ACT917513:ACT917554 AMP917513:AMP917554 AWL917513:AWL917554 BGH917513:BGH917554 BQD917513:BQD917554 BZZ917513:BZZ917554 CJV917513:CJV917554 CTR917513:CTR917554 DDN917513:DDN917554 DNJ917513:DNJ917554 DXF917513:DXF917554 EHB917513:EHB917554 EQX917513:EQX917554 FAT917513:FAT917554 FKP917513:FKP917554 FUL917513:FUL917554 GEH917513:GEH917554 GOD917513:GOD917554 GXZ917513:GXZ917554 HHV917513:HHV917554 HRR917513:HRR917554 IBN917513:IBN917554 ILJ917513:ILJ917554 IVF917513:IVF917554 JFB917513:JFB917554 JOX917513:JOX917554 JYT917513:JYT917554 KIP917513:KIP917554 KSL917513:KSL917554 LCH917513:LCH917554 LMD917513:LMD917554 LVZ917513:LVZ917554 MFV917513:MFV917554 MPR917513:MPR917554 MZN917513:MZN917554 NJJ917513:NJJ917554 NTF917513:NTF917554 ODB917513:ODB917554 OMX917513:OMX917554 OWT917513:OWT917554 PGP917513:PGP917554 PQL917513:PQL917554 QAH917513:QAH917554 QKD917513:QKD917554 QTZ917513:QTZ917554 RDV917513:RDV917554 RNR917513:RNR917554 RXN917513:RXN917554 SHJ917513:SHJ917554 SRF917513:SRF917554 TBB917513:TBB917554 TKX917513:TKX917554 TUT917513:TUT917554 UEP917513:UEP917554 UOL917513:UOL917554 UYH917513:UYH917554 VID917513:VID917554 VRZ917513:VRZ917554 WBV917513:WBV917554 WLR917513:WLR917554 WVN917513:WVN917554 F983049:F983090 JB983049:JB983090 SX983049:SX983090 ACT983049:ACT983090 AMP983049:AMP983090 AWL983049:AWL983090 BGH983049:BGH983090 BQD983049:BQD983090 BZZ983049:BZZ983090 CJV983049:CJV983090 CTR983049:CTR983090 DDN983049:DDN983090 DNJ983049:DNJ983090 DXF983049:DXF983090 EHB983049:EHB983090 EQX983049:EQX983090 FAT983049:FAT983090 FKP983049:FKP983090 FUL983049:FUL983090 GEH983049:GEH983090 GOD983049:GOD983090 GXZ983049:GXZ983090 HHV983049:HHV983090 HRR983049:HRR983090 IBN983049:IBN983090 ILJ983049:ILJ983090 IVF983049:IVF983090 JFB983049:JFB983090 JOX983049:JOX983090 JYT983049:JYT983090 KIP983049:KIP983090 KSL983049:KSL983090 LCH983049:LCH983090 LMD983049:LMD983090 LVZ983049:LVZ983090 MFV983049:MFV983090 MPR983049:MPR983090 MZN983049:MZN983090 NJJ983049:NJJ983090 NTF983049:NTF983090 ODB983049:ODB983090 OMX983049:OMX983090 OWT983049:OWT983090 PGP983049:PGP983090 PQL983049:PQL983090 QAH983049:QAH983090 QKD983049:QKD983090 QTZ983049:QTZ983090 RDV983049:RDV983090 RNR983049:RNR983090 RXN983049:RXN983090 SHJ983049:SHJ983090 SRF983049:SRF983090 TBB983049:TBB983090 TKX983049:TKX983090 TUT983049:TUT983090 UEP983049:UEP983090 UOL983049:UOL983090 UYH983049:UYH983090 VID983049:VID983090 VRZ983049:VRZ983090 WBV983049:WBV983090 WLR983049:WLR983090 WVN983049:WVN983090 I9:I50 JM9:JO50 TI9:TK50 ADE9:ADG50 ANA9:ANC50 AWW9:AWY50 BGS9:BGU50 BQO9:BQQ50 CAK9:CAM50 CKG9:CKI50 CUC9:CUE50 DDY9:DEA50 DNU9:DNW50 DXQ9:DXS50 EHM9:EHO50 ERI9:ERK50 FBE9:FBG50 FLA9:FLC50 FUW9:FUY50 GES9:GEU50 GOO9:GOQ50 GYK9:GYM50 HIG9:HII50 HSC9:HSE50 IBY9:ICA50 ILU9:ILW50 IVQ9:IVS50 JFM9:JFO50 JPI9:JPK50 JZE9:JZG50 KJA9:KJC50 KSW9:KSY50 LCS9:LCU50 LMO9:LMQ50 LWK9:LWM50 MGG9:MGI50 MQC9:MQE50 MZY9:NAA50 NJU9:NJW50 NTQ9:NTS50 ODM9:ODO50 ONI9:ONK50 OXE9:OXG50 PHA9:PHC50 PQW9:PQY50 QAS9:QAU50 QKO9:QKQ50 QUK9:QUM50 REG9:REI50 ROC9:ROE50 RXY9:RYA50 SHU9:SHW50 SRQ9:SRS50 TBM9:TBO50 TLI9:TLK50 TVE9:TVG50 UFA9:UFC50 UOW9:UOY50 UYS9:UYU50 VIO9:VIQ50 VSK9:VSM50 WCG9:WCI50 WMC9:WME50 WVY9:WWA50 Q65545:S65586 JM65545:JO65586 TI65545:TK65586 ADE65545:ADG65586 ANA65545:ANC65586 AWW65545:AWY65586 BGS65545:BGU65586 BQO65545:BQQ65586 CAK65545:CAM65586 CKG65545:CKI65586 CUC65545:CUE65586 DDY65545:DEA65586 DNU65545:DNW65586 DXQ65545:DXS65586 EHM65545:EHO65586 ERI65545:ERK65586 FBE65545:FBG65586 FLA65545:FLC65586 FUW65545:FUY65586 GES65545:GEU65586 GOO65545:GOQ65586 GYK65545:GYM65586 HIG65545:HII65586 HSC65545:HSE65586 IBY65545:ICA65586 ILU65545:ILW65586 IVQ65545:IVS65586 JFM65545:JFO65586 JPI65545:JPK65586 JZE65545:JZG65586 KJA65545:KJC65586 KSW65545:KSY65586 LCS65545:LCU65586 LMO65545:LMQ65586 LWK65545:LWM65586 MGG65545:MGI65586 MQC65545:MQE65586 MZY65545:NAA65586 NJU65545:NJW65586 NTQ65545:NTS65586 ODM65545:ODO65586 ONI65545:ONK65586 OXE65545:OXG65586 PHA65545:PHC65586 PQW65545:PQY65586 QAS65545:QAU65586 QKO65545:QKQ65586 QUK65545:QUM65586 REG65545:REI65586 ROC65545:ROE65586 RXY65545:RYA65586 SHU65545:SHW65586 SRQ65545:SRS65586 TBM65545:TBO65586 TLI65545:TLK65586 TVE65545:TVG65586 UFA65545:UFC65586 UOW65545:UOY65586 UYS65545:UYU65586 VIO65545:VIQ65586 VSK65545:VSM65586 WCG65545:WCI65586 WMC65545:WME65586 WVY65545:WWA65586 Q131081:S131122 JM131081:JO131122 TI131081:TK131122 ADE131081:ADG131122 ANA131081:ANC131122 AWW131081:AWY131122 BGS131081:BGU131122 BQO131081:BQQ131122 CAK131081:CAM131122 CKG131081:CKI131122 CUC131081:CUE131122 DDY131081:DEA131122 DNU131081:DNW131122 DXQ131081:DXS131122 EHM131081:EHO131122 ERI131081:ERK131122 FBE131081:FBG131122 FLA131081:FLC131122 FUW131081:FUY131122 GES131081:GEU131122 GOO131081:GOQ131122 GYK131081:GYM131122 HIG131081:HII131122 HSC131081:HSE131122 IBY131081:ICA131122 ILU131081:ILW131122 IVQ131081:IVS131122 JFM131081:JFO131122 JPI131081:JPK131122 JZE131081:JZG131122 KJA131081:KJC131122 KSW131081:KSY131122 LCS131081:LCU131122 LMO131081:LMQ131122 LWK131081:LWM131122 MGG131081:MGI131122 MQC131081:MQE131122 MZY131081:NAA131122 NJU131081:NJW131122 NTQ131081:NTS131122 ODM131081:ODO131122 ONI131081:ONK131122 OXE131081:OXG131122 PHA131081:PHC131122 PQW131081:PQY131122 QAS131081:QAU131122 QKO131081:QKQ131122 QUK131081:QUM131122 REG131081:REI131122 ROC131081:ROE131122 RXY131081:RYA131122 SHU131081:SHW131122 SRQ131081:SRS131122 TBM131081:TBO131122 TLI131081:TLK131122 TVE131081:TVG131122 UFA131081:UFC131122 UOW131081:UOY131122 UYS131081:UYU131122 VIO131081:VIQ131122 VSK131081:VSM131122 WCG131081:WCI131122 WMC131081:WME131122 WVY131081:WWA131122 Q196617:S196658 JM196617:JO196658 TI196617:TK196658 ADE196617:ADG196658 ANA196617:ANC196658 AWW196617:AWY196658 BGS196617:BGU196658 BQO196617:BQQ196658 CAK196617:CAM196658 CKG196617:CKI196658 CUC196617:CUE196658 DDY196617:DEA196658 DNU196617:DNW196658 DXQ196617:DXS196658 EHM196617:EHO196658 ERI196617:ERK196658 FBE196617:FBG196658 FLA196617:FLC196658 FUW196617:FUY196658 GES196617:GEU196658 GOO196617:GOQ196658 GYK196617:GYM196658 HIG196617:HII196658 HSC196617:HSE196658 IBY196617:ICA196658 ILU196617:ILW196658 IVQ196617:IVS196658 JFM196617:JFO196658 JPI196617:JPK196658 JZE196617:JZG196658 KJA196617:KJC196658 KSW196617:KSY196658 LCS196617:LCU196658 LMO196617:LMQ196658 LWK196617:LWM196658 MGG196617:MGI196658 MQC196617:MQE196658 MZY196617:NAA196658 NJU196617:NJW196658 NTQ196617:NTS196658 ODM196617:ODO196658 ONI196617:ONK196658 OXE196617:OXG196658 PHA196617:PHC196658 PQW196617:PQY196658 QAS196617:QAU196658 QKO196617:QKQ196658 QUK196617:QUM196658 REG196617:REI196658 ROC196617:ROE196658 RXY196617:RYA196658 SHU196617:SHW196658 SRQ196617:SRS196658 TBM196617:TBO196658 TLI196617:TLK196658 TVE196617:TVG196658 UFA196617:UFC196658 UOW196617:UOY196658 UYS196617:UYU196658 VIO196617:VIQ196658 VSK196617:VSM196658 WCG196617:WCI196658 WMC196617:WME196658 WVY196617:WWA196658 Q262153:S262194 JM262153:JO262194 TI262153:TK262194 ADE262153:ADG262194 ANA262153:ANC262194 AWW262153:AWY262194 BGS262153:BGU262194 BQO262153:BQQ262194 CAK262153:CAM262194 CKG262153:CKI262194 CUC262153:CUE262194 DDY262153:DEA262194 DNU262153:DNW262194 DXQ262153:DXS262194 EHM262153:EHO262194 ERI262153:ERK262194 FBE262153:FBG262194 FLA262153:FLC262194 FUW262153:FUY262194 GES262153:GEU262194 GOO262153:GOQ262194 GYK262153:GYM262194 HIG262153:HII262194 HSC262153:HSE262194 IBY262153:ICA262194 ILU262153:ILW262194 IVQ262153:IVS262194 JFM262153:JFO262194 JPI262153:JPK262194 JZE262153:JZG262194 KJA262153:KJC262194 KSW262153:KSY262194 LCS262153:LCU262194 LMO262153:LMQ262194 LWK262153:LWM262194 MGG262153:MGI262194 MQC262153:MQE262194 MZY262153:NAA262194 NJU262153:NJW262194 NTQ262153:NTS262194 ODM262153:ODO262194 ONI262153:ONK262194 OXE262153:OXG262194 PHA262153:PHC262194 PQW262153:PQY262194 QAS262153:QAU262194 QKO262153:QKQ262194 QUK262153:QUM262194 REG262153:REI262194 ROC262153:ROE262194 RXY262153:RYA262194 SHU262153:SHW262194 SRQ262153:SRS262194 TBM262153:TBO262194 TLI262153:TLK262194 TVE262153:TVG262194 UFA262153:UFC262194 UOW262153:UOY262194 UYS262153:UYU262194 VIO262153:VIQ262194 VSK262153:VSM262194 WCG262153:WCI262194 WMC262153:WME262194 WVY262153:WWA262194 Q327689:S327730 JM327689:JO327730 TI327689:TK327730 ADE327689:ADG327730 ANA327689:ANC327730 AWW327689:AWY327730 BGS327689:BGU327730 BQO327689:BQQ327730 CAK327689:CAM327730 CKG327689:CKI327730 CUC327689:CUE327730 DDY327689:DEA327730 DNU327689:DNW327730 DXQ327689:DXS327730 EHM327689:EHO327730 ERI327689:ERK327730 FBE327689:FBG327730 FLA327689:FLC327730 FUW327689:FUY327730 GES327689:GEU327730 GOO327689:GOQ327730 GYK327689:GYM327730 HIG327689:HII327730 HSC327689:HSE327730 IBY327689:ICA327730 ILU327689:ILW327730 IVQ327689:IVS327730 JFM327689:JFO327730 JPI327689:JPK327730 JZE327689:JZG327730 KJA327689:KJC327730 KSW327689:KSY327730 LCS327689:LCU327730 LMO327689:LMQ327730 LWK327689:LWM327730 MGG327689:MGI327730 MQC327689:MQE327730 MZY327689:NAA327730 NJU327689:NJW327730 NTQ327689:NTS327730 ODM327689:ODO327730 ONI327689:ONK327730 OXE327689:OXG327730 PHA327689:PHC327730 PQW327689:PQY327730 QAS327689:QAU327730 QKO327689:QKQ327730 QUK327689:QUM327730 REG327689:REI327730 ROC327689:ROE327730 RXY327689:RYA327730 SHU327689:SHW327730 SRQ327689:SRS327730 TBM327689:TBO327730 TLI327689:TLK327730 TVE327689:TVG327730 UFA327689:UFC327730 UOW327689:UOY327730 UYS327689:UYU327730 VIO327689:VIQ327730 VSK327689:VSM327730 WCG327689:WCI327730 WMC327689:WME327730 WVY327689:WWA327730 Q393225:S393266 JM393225:JO393266 TI393225:TK393266 ADE393225:ADG393266 ANA393225:ANC393266 AWW393225:AWY393266 BGS393225:BGU393266 BQO393225:BQQ393266 CAK393225:CAM393266 CKG393225:CKI393266 CUC393225:CUE393266 DDY393225:DEA393266 DNU393225:DNW393266 DXQ393225:DXS393266 EHM393225:EHO393266 ERI393225:ERK393266 FBE393225:FBG393266 FLA393225:FLC393266 FUW393225:FUY393266 GES393225:GEU393266 GOO393225:GOQ393266 GYK393225:GYM393266 HIG393225:HII393266 HSC393225:HSE393266 IBY393225:ICA393266 ILU393225:ILW393266 IVQ393225:IVS393266 JFM393225:JFO393266 JPI393225:JPK393266 JZE393225:JZG393266 KJA393225:KJC393266 KSW393225:KSY393266 LCS393225:LCU393266 LMO393225:LMQ393266 LWK393225:LWM393266 MGG393225:MGI393266 MQC393225:MQE393266 MZY393225:NAA393266 NJU393225:NJW393266 NTQ393225:NTS393266 ODM393225:ODO393266 ONI393225:ONK393266 OXE393225:OXG393266 PHA393225:PHC393266 PQW393225:PQY393266 QAS393225:QAU393266 QKO393225:QKQ393266 QUK393225:QUM393266 REG393225:REI393266 ROC393225:ROE393266 RXY393225:RYA393266 SHU393225:SHW393266 SRQ393225:SRS393266 TBM393225:TBO393266 TLI393225:TLK393266 TVE393225:TVG393266 UFA393225:UFC393266 UOW393225:UOY393266 UYS393225:UYU393266 VIO393225:VIQ393266 VSK393225:VSM393266 WCG393225:WCI393266 WMC393225:WME393266 WVY393225:WWA393266 Q458761:S458802 JM458761:JO458802 TI458761:TK458802 ADE458761:ADG458802 ANA458761:ANC458802 AWW458761:AWY458802 BGS458761:BGU458802 BQO458761:BQQ458802 CAK458761:CAM458802 CKG458761:CKI458802 CUC458761:CUE458802 DDY458761:DEA458802 DNU458761:DNW458802 DXQ458761:DXS458802 EHM458761:EHO458802 ERI458761:ERK458802 FBE458761:FBG458802 FLA458761:FLC458802 FUW458761:FUY458802 GES458761:GEU458802 GOO458761:GOQ458802 GYK458761:GYM458802 HIG458761:HII458802 HSC458761:HSE458802 IBY458761:ICA458802 ILU458761:ILW458802 IVQ458761:IVS458802 JFM458761:JFO458802 JPI458761:JPK458802 JZE458761:JZG458802 KJA458761:KJC458802 KSW458761:KSY458802 LCS458761:LCU458802 LMO458761:LMQ458802 LWK458761:LWM458802 MGG458761:MGI458802 MQC458761:MQE458802 MZY458761:NAA458802 NJU458761:NJW458802 NTQ458761:NTS458802 ODM458761:ODO458802 ONI458761:ONK458802 OXE458761:OXG458802 PHA458761:PHC458802 PQW458761:PQY458802 QAS458761:QAU458802 QKO458761:QKQ458802 QUK458761:QUM458802 REG458761:REI458802 ROC458761:ROE458802 RXY458761:RYA458802 SHU458761:SHW458802 SRQ458761:SRS458802 TBM458761:TBO458802 TLI458761:TLK458802 TVE458761:TVG458802 UFA458761:UFC458802 UOW458761:UOY458802 UYS458761:UYU458802 VIO458761:VIQ458802 VSK458761:VSM458802 WCG458761:WCI458802 WMC458761:WME458802 WVY458761:WWA458802 Q524297:S524338 JM524297:JO524338 TI524297:TK524338 ADE524297:ADG524338 ANA524297:ANC524338 AWW524297:AWY524338 BGS524297:BGU524338 BQO524297:BQQ524338 CAK524297:CAM524338 CKG524297:CKI524338 CUC524297:CUE524338 DDY524297:DEA524338 DNU524297:DNW524338 DXQ524297:DXS524338 EHM524297:EHO524338 ERI524297:ERK524338 FBE524297:FBG524338 FLA524297:FLC524338 FUW524297:FUY524338 GES524297:GEU524338 GOO524297:GOQ524338 GYK524297:GYM524338 HIG524297:HII524338 HSC524297:HSE524338 IBY524297:ICA524338 ILU524297:ILW524338 IVQ524297:IVS524338 JFM524297:JFO524338 JPI524297:JPK524338 JZE524297:JZG524338 KJA524297:KJC524338 KSW524297:KSY524338 LCS524297:LCU524338 LMO524297:LMQ524338 LWK524297:LWM524338 MGG524297:MGI524338 MQC524297:MQE524338 MZY524297:NAA524338 NJU524297:NJW524338 NTQ524297:NTS524338 ODM524297:ODO524338 ONI524297:ONK524338 OXE524297:OXG524338 PHA524297:PHC524338 PQW524297:PQY524338 QAS524297:QAU524338 QKO524297:QKQ524338 QUK524297:QUM524338 REG524297:REI524338 ROC524297:ROE524338 RXY524297:RYA524338 SHU524297:SHW524338 SRQ524297:SRS524338 TBM524297:TBO524338 TLI524297:TLK524338 TVE524297:TVG524338 UFA524297:UFC524338 UOW524297:UOY524338 UYS524297:UYU524338 VIO524297:VIQ524338 VSK524297:VSM524338 WCG524297:WCI524338 WMC524297:WME524338 WVY524297:WWA524338 Q589833:S589874 JM589833:JO589874 TI589833:TK589874 ADE589833:ADG589874 ANA589833:ANC589874 AWW589833:AWY589874 BGS589833:BGU589874 BQO589833:BQQ589874 CAK589833:CAM589874 CKG589833:CKI589874 CUC589833:CUE589874 DDY589833:DEA589874 DNU589833:DNW589874 DXQ589833:DXS589874 EHM589833:EHO589874 ERI589833:ERK589874 FBE589833:FBG589874 FLA589833:FLC589874 FUW589833:FUY589874 GES589833:GEU589874 GOO589833:GOQ589874 GYK589833:GYM589874 HIG589833:HII589874 HSC589833:HSE589874 IBY589833:ICA589874 ILU589833:ILW589874 IVQ589833:IVS589874 JFM589833:JFO589874 JPI589833:JPK589874 JZE589833:JZG589874 KJA589833:KJC589874 KSW589833:KSY589874 LCS589833:LCU589874 LMO589833:LMQ589874 LWK589833:LWM589874 MGG589833:MGI589874 MQC589833:MQE589874 MZY589833:NAA589874 NJU589833:NJW589874 NTQ589833:NTS589874 ODM589833:ODO589874 ONI589833:ONK589874 OXE589833:OXG589874 PHA589833:PHC589874 PQW589833:PQY589874 QAS589833:QAU589874 QKO589833:QKQ589874 QUK589833:QUM589874 REG589833:REI589874 ROC589833:ROE589874 RXY589833:RYA589874 SHU589833:SHW589874 SRQ589833:SRS589874 TBM589833:TBO589874 TLI589833:TLK589874 TVE589833:TVG589874 UFA589833:UFC589874 UOW589833:UOY589874 UYS589833:UYU589874 VIO589833:VIQ589874 VSK589833:VSM589874 WCG589833:WCI589874 WMC589833:WME589874 WVY589833:WWA589874 Q655369:S655410 JM655369:JO655410 TI655369:TK655410 ADE655369:ADG655410 ANA655369:ANC655410 AWW655369:AWY655410 BGS655369:BGU655410 BQO655369:BQQ655410 CAK655369:CAM655410 CKG655369:CKI655410 CUC655369:CUE655410 DDY655369:DEA655410 DNU655369:DNW655410 DXQ655369:DXS655410 EHM655369:EHO655410 ERI655369:ERK655410 FBE655369:FBG655410 FLA655369:FLC655410 FUW655369:FUY655410 GES655369:GEU655410 GOO655369:GOQ655410 GYK655369:GYM655410 HIG655369:HII655410 HSC655369:HSE655410 IBY655369:ICA655410 ILU655369:ILW655410 IVQ655369:IVS655410 JFM655369:JFO655410 JPI655369:JPK655410 JZE655369:JZG655410 KJA655369:KJC655410 KSW655369:KSY655410 LCS655369:LCU655410 LMO655369:LMQ655410 LWK655369:LWM655410 MGG655369:MGI655410 MQC655369:MQE655410 MZY655369:NAA655410 NJU655369:NJW655410 NTQ655369:NTS655410 ODM655369:ODO655410 ONI655369:ONK655410 OXE655369:OXG655410 PHA655369:PHC655410 PQW655369:PQY655410 QAS655369:QAU655410 QKO655369:QKQ655410 QUK655369:QUM655410 REG655369:REI655410 ROC655369:ROE655410 RXY655369:RYA655410 SHU655369:SHW655410 SRQ655369:SRS655410 TBM655369:TBO655410 TLI655369:TLK655410 TVE655369:TVG655410 UFA655369:UFC655410 UOW655369:UOY655410 UYS655369:UYU655410 VIO655369:VIQ655410 VSK655369:VSM655410 WCG655369:WCI655410 WMC655369:WME655410 WVY655369:WWA655410 Q720905:S720946 JM720905:JO720946 TI720905:TK720946 ADE720905:ADG720946 ANA720905:ANC720946 AWW720905:AWY720946 BGS720905:BGU720946 BQO720905:BQQ720946 CAK720905:CAM720946 CKG720905:CKI720946 CUC720905:CUE720946 DDY720905:DEA720946 DNU720905:DNW720946 DXQ720905:DXS720946 EHM720905:EHO720946 ERI720905:ERK720946 FBE720905:FBG720946 FLA720905:FLC720946 FUW720905:FUY720946 GES720905:GEU720946 GOO720905:GOQ720946 GYK720905:GYM720946 HIG720905:HII720946 HSC720905:HSE720946 IBY720905:ICA720946 ILU720905:ILW720946 IVQ720905:IVS720946 JFM720905:JFO720946 JPI720905:JPK720946 JZE720905:JZG720946 KJA720905:KJC720946 KSW720905:KSY720946 LCS720905:LCU720946 LMO720905:LMQ720946 LWK720905:LWM720946 MGG720905:MGI720946 MQC720905:MQE720946 MZY720905:NAA720946 NJU720905:NJW720946 NTQ720905:NTS720946 ODM720905:ODO720946 ONI720905:ONK720946 OXE720905:OXG720946 PHA720905:PHC720946 PQW720905:PQY720946 QAS720905:QAU720946 QKO720905:QKQ720946 QUK720905:QUM720946 REG720905:REI720946 ROC720905:ROE720946 RXY720905:RYA720946 SHU720905:SHW720946 SRQ720905:SRS720946 TBM720905:TBO720946 TLI720905:TLK720946 TVE720905:TVG720946 UFA720905:UFC720946 UOW720905:UOY720946 UYS720905:UYU720946 VIO720905:VIQ720946 VSK720905:VSM720946 WCG720905:WCI720946 WMC720905:WME720946 WVY720905:WWA720946 Q786441:S786482 JM786441:JO786482 TI786441:TK786482 ADE786441:ADG786482 ANA786441:ANC786482 AWW786441:AWY786482 BGS786441:BGU786482 BQO786441:BQQ786482 CAK786441:CAM786482 CKG786441:CKI786482 CUC786441:CUE786482 DDY786441:DEA786482 DNU786441:DNW786482 DXQ786441:DXS786482 EHM786441:EHO786482 ERI786441:ERK786482 FBE786441:FBG786482 FLA786441:FLC786482 FUW786441:FUY786482 GES786441:GEU786482 GOO786441:GOQ786482 GYK786441:GYM786482 HIG786441:HII786482 HSC786441:HSE786482 IBY786441:ICA786482 ILU786441:ILW786482 IVQ786441:IVS786482 JFM786441:JFO786482 JPI786441:JPK786482 JZE786441:JZG786482 KJA786441:KJC786482 KSW786441:KSY786482 LCS786441:LCU786482 LMO786441:LMQ786482 LWK786441:LWM786482 MGG786441:MGI786482 MQC786441:MQE786482 MZY786441:NAA786482 NJU786441:NJW786482 NTQ786441:NTS786482 ODM786441:ODO786482 ONI786441:ONK786482 OXE786441:OXG786482 PHA786441:PHC786482 PQW786441:PQY786482 QAS786441:QAU786482 QKO786441:QKQ786482 QUK786441:QUM786482 REG786441:REI786482 ROC786441:ROE786482 RXY786441:RYA786482 SHU786441:SHW786482 SRQ786441:SRS786482 TBM786441:TBO786482 TLI786441:TLK786482 TVE786441:TVG786482 UFA786441:UFC786482 UOW786441:UOY786482 UYS786441:UYU786482 VIO786441:VIQ786482 VSK786441:VSM786482 WCG786441:WCI786482 WMC786441:WME786482 WVY786441:WWA786482 Q851977:S852018 JM851977:JO852018 TI851977:TK852018 ADE851977:ADG852018 ANA851977:ANC852018 AWW851977:AWY852018 BGS851977:BGU852018 BQO851977:BQQ852018 CAK851977:CAM852018 CKG851977:CKI852018 CUC851977:CUE852018 DDY851977:DEA852018 DNU851977:DNW852018 DXQ851977:DXS852018 EHM851977:EHO852018 ERI851977:ERK852018 FBE851977:FBG852018 FLA851977:FLC852018 FUW851977:FUY852018 GES851977:GEU852018 GOO851977:GOQ852018 GYK851977:GYM852018 HIG851977:HII852018 HSC851977:HSE852018 IBY851977:ICA852018 ILU851977:ILW852018 IVQ851977:IVS852018 JFM851977:JFO852018 JPI851977:JPK852018 JZE851977:JZG852018 KJA851977:KJC852018 KSW851977:KSY852018 LCS851977:LCU852018 LMO851977:LMQ852018 LWK851977:LWM852018 MGG851977:MGI852018 MQC851977:MQE852018 MZY851977:NAA852018 NJU851977:NJW852018 NTQ851977:NTS852018 ODM851977:ODO852018 ONI851977:ONK852018 OXE851977:OXG852018 PHA851977:PHC852018 PQW851977:PQY852018 QAS851977:QAU852018 QKO851977:QKQ852018 QUK851977:QUM852018 REG851977:REI852018 ROC851977:ROE852018 RXY851977:RYA852018 SHU851977:SHW852018 SRQ851977:SRS852018 TBM851977:TBO852018 TLI851977:TLK852018 TVE851977:TVG852018 UFA851977:UFC852018 UOW851977:UOY852018 UYS851977:UYU852018 VIO851977:VIQ852018 VSK851977:VSM852018 WCG851977:WCI852018 WMC851977:WME852018 WVY851977:WWA852018 Q917513:S917554 JM917513:JO917554 TI917513:TK917554 ADE917513:ADG917554 ANA917513:ANC917554 AWW917513:AWY917554 BGS917513:BGU917554 BQO917513:BQQ917554 CAK917513:CAM917554 CKG917513:CKI917554 CUC917513:CUE917554 DDY917513:DEA917554 DNU917513:DNW917554 DXQ917513:DXS917554 EHM917513:EHO917554 ERI917513:ERK917554 FBE917513:FBG917554 FLA917513:FLC917554 FUW917513:FUY917554 GES917513:GEU917554 GOO917513:GOQ917554 GYK917513:GYM917554 HIG917513:HII917554 HSC917513:HSE917554 IBY917513:ICA917554 ILU917513:ILW917554 IVQ917513:IVS917554 JFM917513:JFO917554 JPI917513:JPK917554 JZE917513:JZG917554 KJA917513:KJC917554 KSW917513:KSY917554 LCS917513:LCU917554 LMO917513:LMQ917554 LWK917513:LWM917554 MGG917513:MGI917554 MQC917513:MQE917554 MZY917513:NAA917554 NJU917513:NJW917554 NTQ917513:NTS917554 ODM917513:ODO917554 ONI917513:ONK917554 OXE917513:OXG917554 PHA917513:PHC917554 PQW917513:PQY917554 QAS917513:QAU917554 QKO917513:QKQ917554 QUK917513:QUM917554 REG917513:REI917554 ROC917513:ROE917554 RXY917513:RYA917554 SHU917513:SHW917554 SRQ917513:SRS917554 TBM917513:TBO917554 TLI917513:TLK917554 TVE917513:TVG917554 UFA917513:UFC917554 UOW917513:UOY917554 UYS917513:UYU917554 VIO917513:VIQ917554 VSK917513:VSM917554 WCG917513:WCI917554 WMC917513:WME917554 WVY917513:WWA917554 Q983049:S983090 JM983049:JO983090 TI983049:TK983090 ADE983049:ADG983090 ANA983049:ANC983090 AWW983049:AWY983090 BGS983049:BGU983090 BQO983049:BQQ983090 CAK983049:CAM983090 CKG983049:CKI983090 CUC983049:CUE983090 DDY983049:DEA983090 DNU983049:DNW983090 DXQ983049:DXS983090 EHM983049:EHO983090 ERI983049:ERK983090 FBE983049:FBG983090 FLA983049:FLC983090 FUW983049:FUY983090 GES983049:GEU983090 GOO983049:GOQ983090 GYK983049:GYM983090 HIG983049:HII983090 HSC983049:HSE983090 IBY983049:ICA983090 ILU983049:ILW983090 IVQ983049:IVS983090 JFM983049:JFO983090 JPI983049:JPK983090 JZE983049:JZG983090 KJA983049:KJC983090 KSW983049:KSY983090 LCS983049:LCU983090 LMO983049:LMQ983090 LWK983049:LWM983090 MGG983049:MGI983090 MQC983049:MQE983090 MZY983049:NAA983090 NJU983049:NJW983090 NTQ983049:NTS983090 ODM983049:ODO983090 ONI983049:ONK983090 OXE983049:OXG983090 PHA983049:PHC983090 PQW983049:PQY983090 QAS983049:QAU983090 QKO983049:QKQ983090 QUK983049:QUM983090 REG983049:REI983090 ROC983049:ROE983090 RXY983049:RYA983090 SHU983049:SHW983090 SRQ983049:SRS983090 TBM983049:TBO983090 TLI983049:TLK983090 TVE983049:TVG983090 UFA983049:UFC983090 UOW983049:UOY983090 UYS983049:UYU983090 VIO983049:VIQ983090 VSK983049:VSM983090 WCG983049:WCI983090 WMC983049:WME983090 WVY983049:WWA983090 F9:F50 JH9:JH50 TD9:TD50 ACZ9:ACZ50 AMV9:AMV50 AWR9:AWR50 BGN9:BGN50 BQJ9:BQJ50 CAF9:CAF50 CKB9:CKB50 CTX9:CTX50 DDT9:DDT50 DNP9:DNP50 DXL9:DXL50 EHH9:EHH50 ERD9:ERD50 FAZ9:FAZ50 FKV9:FKV50 FUR9:FUR50 GEN9:GEN50 GOJ9:GOJ50 GYF9:GYF50 HIB9:HIB50 HRX9:HRX50 IBT9:IBT50 ILP9:ILP50 IVL9:IVL50 JFH9:JFH50 JPD9:JPD50 JYZ9:JYZ50 KIV9:KIV50 KSR9:KSR50 LCN9:LCN50 LMJ9:LMJ50 LWF9:LWF50 MGB9:MGB50 MPX9:MPX50 MZT9:MZT50 NJP9:NJP50 NTL9:NTL50 ODH9:ODH50 OND9:OND50 OWZ9:OWZ50 PGV9:PGV50 PQR9:PQR50 QAN9:QAN50 QKJ9:QKJ50 QUF9:QUF50 REB9:REB50 RNX9:RNX50 RXT9:RXT50 SHP9:SHP50 SRL9:SRL50 TBH9:TBH50 TLD9:TLD50 TUZ9:TUZ50 UEV9:UEV50 UOR9:UOR50 UYN9:UYN50 VIJ9:VIJ50 VSF9:VSF50 WCB9:WCB50 WLX9:WLX50 WVT9:WVT50 L65545:L65586 JH65545:JH65586 TD65545:TD65586 ACZ65545:ACZ65586 AMV65545:AMV65586 AWR65545:AWR65586 BGN65545:BGN65586 BQJ65545:BQJ65586 CAF65545:CAF65586 CKB65545:CKB65586 CTX65545:CTX65586 DDT65545:DDT65586 DNP65545:DNP65586 DXL65545:DXL65586 EHH65545:EHH65586 ERD65545:ERD65586 FAZ65545:FAZ65586 FKV65545:FKV65586 FUR65545:FUR65586 GEN65545:GEN65586 GOJ65545:GOJ65586 GYF65545:GYF65586 HIB65545:HIB65586 HRX65545:HRX65586 IBT65545:IBT65586 ILP65545:ILP65586 IVL65545:IVL65586 JFH65545:JFH65586 JPD65545:JPD65586 JYZ65545:JYZ65586 KIV65545:KIV65586 KSR65545:KSR65586 LCN65545:LCN65586 LMJ65545:LMJ65586 LWF65545:LWF65586 MGB65545:MGB65586 MPX65545:MPX65586 MZT65545:MZT65586 NJP65545:NJP65586 NTL65545:NTL65586 ODH65545:ODH65586 OND65545:OND65586 OWZ65545:OWZ65586 PGV65545:PGV65586 PQR65545:PQR65586 QAN65545:QAN65586 QKJ65545:QKJ65586 QUF65545:QUF65586 REB65545:REB65586 RNX65545:RNX65586 RXT65545:RXT65586 SHP65545:SHP65586 SRL65545:SRL65586 TBH65545:TBH65586 TLD65545:TLD65586 TUZ65545:TUZ65586 UEV65545:UEV65586 UOR65545:UOR65586 UYN65545:UYN65586 VIJ65545:VIJ65586 VSF65545:VSF65586 WCB65545:WCB65586 WLX65545:WLX65586 WVT65545:WVT65586 L131081:L131122 JH131081:JH131122 TD131081:TD131122 ACZ131081:ACZ131122 AMV131081:AMV131122 AWR131081:AWR131122 BGN131081:BGN131122 BQJ131081:BQJ131122 CAF131081:CAF131122 CKB131081:CKB131122 CTX131081:CTX131122 DDT131081:DDT131122 DNP131081:DNP131122 DXL131081:DXL131122 EHH131081:EHH131122 ERD131081:ERD131122 FAZ131081:FAZ131122 FKV131081:FKV131122 FUR131081:FUR131122 GEN131081:GEN131122 GOJ131081:GOJ131122 GYF131081:GYF131122 HIB131081:HIB131122 HRX131081:HRX131122 IBT131081:IBT131122 ILP131081:ILP131122 IVL131081:IVL131122 JFH131081:JFH131122 JPD131081:JPD131122 JYZ131081:JYZ131122 KIV131081:KIV131122 KSR131081:KSR131122 LCN131081:LCN131122 LMJ131081:LMJ131122 LWF131081:LWF131122 MGB131081:MGB131122 MPX131081:MPX131122 MZT131081:MZT131122 NJP131081:NJP131122 NTL131081:NTL131122 ODH131081:ODH131122 OND131081:OND131122 OWZ131081:OWZ131122 PGV131081:PGV131122 PQR131081:PQR131122 QAN131081:QAN131122 QKJ131081:QKJ131122 QUF131081:QUF131122 REB131081:REB131122 RNX131081:RNX131122 RXT131081:RXT131122 SHP131081:SHP131122 SRL131081:SRL131122 TBH131081:TBH131122 TLD131081:TLD131122 TUZ131081:TUZ131122 UEV131081:UEV131122 UOR131081:UOR131122 UYN131081:UYN131122 VIJ131081:VIJ131122 VSF131081:VSF131122 WCB131081:WCB131122 WLX131081:WLX131122 WVT131081:WVT131122 L196617:L196658 JH196617:JH196658 TD196617:TD196658 ACZ196617:ACZ196658 AMV196617:AMV196658 AWR196617:AWR196658 BGN196617:BGN196658 BQJ196617:BQJ196658 CAF196617:CAF196658 CKB196617:CKB196658 CTX196617:CTX196658 DDT196617:DDT196658 DNP196617:DNP196658 DXL196617:DXL196658 EHH196617:EHH196658 ERD196617:ERD196658 FAZ196617:FAZ196658 FKV196617:FKV196658 FUR196617:FUR196658 GEN196617:GEN196658 GOJ196617:GOJ196658 GYF196617:GYF196658 HIB196617:HIB196658 HRX196617:HRX196658 IBT196617:IBT196658 ILP196617:ILP196658 IVL196617:IVL196658 JFH196617:JFH196658 JPD196617:JPD196658 JYZ196617:JYZ196658 KIV196617:KIV196658 KSR196617:KSR196658 LCN196617:LCN196658 LMJ196617:LMJ196658 LWF196617:LWF196658 MGB196617:MGB196658 MPX196617:MPX196658 MZT196617:MZT196658 NJP196617:NJP196658 NTL196617:NTL196658 ODH196617:ODH196658 OND196617:OND196658 OWZ196617:OWZ196658 PGV196617:PGV196658 PQR196617:PQR196658 QAN196617:QAN196658 QKJ196617:QKJ196658 QUF196617:QUF196658 REB196617:REB196658 RNX196617:RNX196658 RXT196617:RXT196658 SHP196617:SHP196658 SRL196617:SRL196658 TBH196617:TBH196658 TLD196617:TLD196658 TUZ196617:TUZ196658 UEV196617:UEV196658 UOR196617:UOR196658 UYN196617:UYN196658 VIJ196617:VIJ196658 VSF196617:VSF196658 WCB196617:WCB196658 WLX196617:WLX196658 WVT196617:WVT196658 L262153:L262194 JH262153:JH262194 TD262153:TD262194 ACZ262153:ACZ262194 AMV262153:AMV262194 AWR262153:AWR262194 BGN262153:BGN262194 BQJ262153:BQJ262194 CAF262153:CAF262194 CKB262153:CKB262194 CTX262153:CTX262194 DDT262153:DDT262194 DNP262153:DNP262194 DXL262153:DXL262194 EHH262153:EHH262194 ERD262153:ERD262194 FAZ262153:FAZ262194 FKV262153:FKV262194 FUR262153:FUR262194 GEN262153:GEN262194 GOJ262153:GOJ262194 GYF262153:GYF262194 HIB262153:HIB262194 HRX262153:HRX262194 IBT262153:IBT262194 ILP262153:ILP262194 IVL262153:IVL262194 JFH262153:JFH262194 JPD262153:JPD262194 JYZ262153:JYZ262194 KIV262153:KIV262194 KSR262153:KSR262194 LCN262153:LCN262194 LMJ262153:LMJ262194 LWF262153:LWF262194 MGB262153:MGB262194 MPX262153:MPX262194 MZT262153:MZT262194 NJP262153:NJP262194 NTL262153:NTL262194 ODH262153:ODH262194 OND262153:OND262194 OWZ262153:OWZ262194 PGV262153:PGV262194 PQR262153:PQR262194 QAN262153:QAN262194 QKJ262153:QKJ262194 QUF262153:QUF262194 REB262153:REB262194 RNX262153:RNX262194 RXT262153:RXT262194 SHP262153:SHP262194 SRL262153:SRL262194 TBH262153:TBH262194 TLD262153:TLD262194 TUZ262153:TUZ262194 UEV262153:UEV262194 UOR262153:UOR262194 UYN262153:UYN262194 VIJ262153:VIJ262194 VSF262153:VSF262194 WCB262153:WCB262194 WLX262153:WLX262194 WVT262153:WVT262194 L327689:L327730 JH327689:JH327730 TD327689:TD327730 ACZ327689:ACZ327730 AMV327689:AMV327730 AWR327689:AWR327730 BGN327689:BGN327730 BQJ327689:BQJ327730 CAF327689:CAF327730 CKB327689:CKB327730 CTX327689:CTX327730 DDT327689:DDT327730 DNP327689:DNP327730 DXL327689:DXL327730 EHH327689:EHH327730 ERD327689:ERD327730 FAZ327689:FAZ327730 FKV327689:FKV327730 FUR327689:FUR327730 GEN327689:GEN327730 GOJ327689:GOJ327730 GYF327689:GYF327730 HIB327689:HIB327730 HRX327689:HRX327730 IBT327689:IBT327730 ILP327689:ILP327730 IVL327689:IVL327730 JFH327689:JFH327730 JPD327689:JPD327730 JYZ327689:JYZ327730 KIV327689:KIV327730 KSR327689:KSR327730 LCN327689:LCN327730 LMJ327689:LMJ327730 LWF327689:LWF327730 MGB327689:MGB327730 MPX327689:MPX327730 MZT327689:MZT327730 NJP327689:NJP327730 NTL327689:NTL327730 ODH327689:ODH327730 OND327689:OND327730 OWZ327689:OWZ327730 PGV327689:PGV327730 PQR327689:PQR327730 QAN327689:QAN327730 QKJ327689:QKJ327730 QUF327689:QUF327730 REB327689:REB327730 RNX327689:RNX327730 RXT327689:RXT327730 SHP327689:SHP327730 SRL327689:SRL327730 TBH327689:TBH327730 TLD327689:TLD327730 TUZ327689:TUZ327730 UEV327689:UEV327730 UOR327689:UOR327730 UYN327689:UYN327730 VIJ327689:VIJ327730 VSF327689:VSF327730 WCB327689:WCB327730 WLX327689:WLX327730 WVT327689:WVT327730 L393225:L393266 JH393225:JH393266 TD393225:TD393266 ACZ393225:ACZ393266 AMV393225:AMV393266 AWR393225:AWR393266 BGN393225:BGN393266 BQJ393225:BQJ393266 CAF393225:CAF393266 CKB393225:CKB393266 CTX393225:CTX393266 DDT393225:DDT393266 DNP393225:DNP393266 DXL393225:DXL393266 EHH393225:EHH393266 ERD393225:ERD393266 FAZ393225:FAZ393266 FKV393225:FKV393266 FUR393225:FUR393266 GEN393225:GEN393266 GOJ393225:GOJ393266 GYF393225:GYF393266 HIB393225:HIB393266 HRX393225:HRX393266 IBT393225:IBT393266 ILP393225:ILP393266 IVL393225:IVL393266 JFH393225:JFH393266 JPD393225:JPD393266 JYZ393225:JYZ393266 KIV393225:KIV393266 KSR393225:KSR393266 LCN393225:LCN393266 LMJ393225:LMJ393266 LWF393225:LWF393266 MGB393225:MGB393266 MPX393225:MPX393266 MZT393225:MZT393266 NJP393225:NJP393266 NTL393225:NTL393266 ODH393225:ODH393266 OND393225:OND393266 OWZ393225:OWZ393266 PGV393225:PGV393266 PQR393225:PQR393266 QAN393225:QAN393266 QKJ393225:QKJ393266 QUF393225:QUF393266 REB393225:REB393266 RNX393225:RNX393266 RXT393225:RXT393266 SHP393225:SHP393266 SRL393225:SRL393266 TBH393225:TBH393266 TLD393225:TLD393266 TUZ393225:TUZ393266 UEV393225:UEV393266 UOR393225:UOR393266 UYN393225:UYN393266 VIJ393225:VIJ393266 VSF393225:VSF393266 WCB393225:WCB393266 WLX393225:WLX393266 WVT393225:WVT393266 L458761:L458802 JH458761:JH458802 TD458761:TD458802 ACZ458761:ACZ458802 AMV458761:AMV458802 AWR458761:AWR458802 BGN458761:BGN458802 BQJ458761:BQJ458802 CAF458761:CAF458802 CKB458761:CKB458802 CTX458761:CTX458802 DDT458761:DDT458802 DNP458761:DNP458802 DXL458761:DXL458802 EHH458761:EHH458802 ERD458761:ERD458802 FAZ458761:FAZ458802 FKV458761:FKV458802 FUR458761:FUR458802 GEN458761:GEN458802 GOJ458761:GOJ458802 GYF458761:GYF458802 HIB458761:HIB458802 HRX458761:HRX458802 IBT458761:IBT458802 ILP458761:ILP458802 IVL458761:IVL458802 JFH458761:JFH458802 JPD458761:JPD458802 JYZ458761:JYZ458802 KIV458761:KIV458802 KSR458761:KSR458802 LCN458761:LCN458802 LMJ458761:LMJ458802 LWF458761:LWF458802 MGB458761:MGB458802 MPX458761:MPX458802 MZT458761:MZT458802 NJP458761:NJP458802 NTL458761:NTL458802 ODH458761:ODH458802 OND458761:OND458802 OWZ458761:OWZ458802 PGV458761:PGV458802 PQR458761:PQR458802 QAN458761:QAN458802 QKJ458761:QKJ458802 QUF458761:QUF458802 REB458761:REB458802 RNX458761:RNX458802 RXT458761:RXT458802 SHP458761:SHP458802 SRL458761:SRL458802 TBH458761:TBH458802 TLD458761:TLD458802 TUZ458761:TUZ458802 UEV458761:UEV458802 UOR458761:UOR458802 UYN458761:UYN458802 VIJ458761:VIJ458802 VSF458761:VSF458802 WCB458761:WCB458802 WLX458761:WLX458802 WVT458761:WVT458802 L524297:L524338 JH524297:JH524338 TD524297:TD524338 ACZ524297:ACZ524338 AMV524297:AMV524338 AWR524297:AWR524338 BGN524297:BGN524338 BQJ524297:BQJ524338 CAF524297:CAF524338 CKB524297:CKB524338 CTX524297:CTX524338 DDT524297:DDT524338 DNP524297:DNP524338 DXL524297:DXL524338 EHH524297:EHH524338 ERD524297:ERD524338 FAZ524297:FAZ524338 FKV524297:FKV524338 FUR524297:FUR524338 GEN524297:GEN524338 GOJ524297:GOJ524338 GYF524297:GYF524338 HIB524297:HIB524338 HRX524297:HRX524338 IBT524297:IBT524338 ILP524297:ILP524338 IVL524297:IVL524338 JFH524297:JFH524338 JPD524297:JPD524338 JYZ524297:JYZ524338 KIV524297:KIV524338 KSR524297:KSR524338 LCN524297:LCN524338 LMJ524297:LMJ524338 LWF524297:LWF524338 MGB524297:MGB524338 MPX524297:MPX524338 MZT524297:MZT524338 NJP524297:NJP524338 NTL524297:NTL524338 ODH524297:ODH524338 OND524297:OND524338 OWZ524297:OWZ524338 PGV524297:PGV524338 PQR524297:PQR524338 QAN524297:QAN524338 QKJ524297:QKJ524338 QUF524297:QUF524338 REB524297:REB524338 RNX524297:RNX524338 RXT524297:RXT524338 SHP524297:SHP524338 SRL524297:SRL524338 TBH524297:TBH524338 TLD524297:TLD524338 TUZ524297:TUZ524338 UEV524297:UEV524338 UOR524297:UOR524338 UYN524297:UYN524338 VIJ524297:VIJ524338 VSF524297:VSF524338 WCB524297:WCB524338 WLX524297:WLX524338 WVT524297:WVT524338 L589833:L589874 JH589833:JH589874 TD589833:TD589874 ACZ589833:ACZ589874 AMV589833:AMV589874 AWR589833:AWR589874 BGN589833:BGN589874 BQJ589833:BQJ589874 CAF589833:CAF589874 CKB589833:CKB589874 CTX589833:CTX589874 DDT589833:DDT589874 DNP589833:DNP589874 DXL589833:DXL589874 EHH589833:EHH589874 ERD589833:ERD589874 FAZ589833:FAZ589874 FKV589833:FKV589874 FUR589833:FUR589874 GEN589833:GEN589874 GOJ589833:GOJ589874 GYF589833:GYF589874 HIB589833:HIB589874 HRX589833:HRX589874 IBT589833:IBT589874 ILP589833:ILP589874 IVL589833:IVL589874 JFH589833:JFH589874 JPD589833:JPD589874 JYZ589833:JYZ589874 KIV589833:KIV589874 KSR589833:KSR589874 LCN589833:LCN589874 LMJ589833:LMJ589874 LWF589833:LWF589874 MGB589833:MGB589874 MPX589833:MPX589874 MZT589833:MZT589874 NJP589833:NJP589874 NTL589833:NTL589874 ODH589833:ODH589874 OND589833:OND589874 OWZ589833:OWZ589874 PGV589833:PGV589874 PQR589833:PQR589874 QAN589833:QAN589874 QKJ589833:QKJ589874 QUF589833:QUF589874 REB589833:REB589874 RNX589833:RNX589874 RXT589833:RXT589874 SHP589833:SHP589874 SRL589833:SRL589874 TBH589833:TBH589874 TLD589833:TLD589874 TUZ589833:TUZ589874 UEV589833:UEV589874 UOR589833:UOR589874 UYN589833:UYN589874 VIJ589833:VIJ589874 VSF589833:VSF589874 WCB589833:WCB589874 WLX589833:WLX589874 WVT589833:WVT589874 L655369:L655410 JH655369:JH655410 TD655369:TD655410 ACZ655369:ACZ655410 AMV655369:AMV655410 AWR655369:AWR655410 BGN655369:BGN655410 BQJ655369:BQJ655410 CAF655369:CAF655410 CKB655369:CKB655410 CTX655369:CTX655410 DDT655369:DDT655410 DNP655369:DNP655410 DXL655369:DXL655410 EHH655369:EHH655410 ERD655369:ERD655410 FAZ655369:FAZ655410 FKV655369:FKV655410 FUR655369:FUR655410 GEN655369:GEN655410 GOJ655369:GOJ655410 GYF655369:GYF655410 HIB655369:HIB655410 HRX655369:HRX655410 IBT655369:IBT655410 ILP655369:ILP655410 IVL655369:IVL655410 JFH655369:JFH655410 JPD655369:JPD655410 JYZ655369:JYZ655410 KIV655369:KIV655410 KSR655369:KSR655410 LCN655369:LCN655410 LMJ655369:LMJ655410 LWF655369:LWF655410 MGB655369:MGB655410 MPX655369:MPX655410 MZT655369:MZT655410 NJP655369:NJP655410 NTL655369:NTL655410 ODH655369:ODH655410 OND655369:OND655410 OWZ655369:OWZ655410 PGV655369:PGV655410 PQR655369:PQR655410 QAN655369:QAN655410 QKJ655369:QKJ655410 QUF655369:QUF655410 REB655369:REB655410 RNX655369:RNX655410 RXT655369:RXT655410 SHP655369:SHP655410 SRL655369:SRL655410 TBH655369:TBH655410 TLD655369:TLD655410 TUZ655369:TUZ655410 UEV655369:UEV655410 UOR655369:UOR655410 UYN655369:UYN655410 VIJ655369:VIJ655410 VSF655369:VSF655410 WCB655369:WCB655410 WLX655369:WLX655410 WVT655369:WVT655410 L720905:L720946 JH720905:JH720946 TD720905:TD720946 ACZ720905:ACZ720946 AMV720905:AMV720946 AWR720905:AWR720946 BGN720905:BGN720946 BQJ720905:BQJ720946 CAF720905:CAF720946 CKB720905:CKB720946 CTX720905:CTX720946 DDT720905:DDT720946 DNP720905:DNP720946 DXL720905:DXL720946 EHH720905:EHH720946 ERD720905:ERD720946 FAZ720905:FAZ720946 FKV720905:FKV720946 FUR720905:FUR720946 GEN720905:GEN720946 GOJ720905:GOJ720946 GYF720905:GYF720946 HIB720905:HIB720946 HRX720905:HRX720946 IBT720905:IBT720946 ILP720905:ILP720946 IVL720905:IVL720946 JFH720905:JFH720946 JPD720905:JPD720946 JYZ720905:JYZ720946 KIV720905:KIV720946 KSR720905:KSR720946 LCN720905:LCN720946 LMJ720905:LMJ720946 LWF720905:LWF720946 MGB720905:MGB720946 MPX720905:MPX720946 MZT720905:MZT720946 NJP720905:NJP720946 NTL720905:NTL720946 ODH720905:ODH720946 OND720905:OND720946 OWZ720905:OWZ720946 PGV720905:PGV720946 PQR720905:PQR720946 QAN720905:QAN720946 QKJ720905:QKJ720946 QUF720905:QUF720946 REB720905:REB720946 RNX720905:RNX720946 RXT720905:RXT720946 SHP720905:SHP720946 SRL720905:SRL720946 TBH720905:TBH720946 TLD720905:TLD720946 TUZ720905:TUZ720946 UEV720905:UEV720946 UOR720905:UOR720946 UYN720905:UYN720946 VIJ720905:VIJ720946 VSF720905:VSF720946 WCB720905:WCB720946 WLX720905:WLX720946 WVT720905:WVT720946 L786441:L786482 JH786441:JH786482 TD786441:TD786482 ACZ786441:ACZ786482 AMV786441:AMV786482 AWR786441:AWR786482 BGN786441:BGN786482 BQJ786441:BQJ786482 CAF786441:CAF786482 CKB786441:CKB786482 CTX786441:CTX786482 DDT786441:DDT786482 DNP786441:DNP786482 DXL786441:DXL786482 EHH786441:EHH786482 ERD786441:ERD786482 FAZ786441:FAZ786482 FKV786441:FKV786482 FUR786441:FUR786482 GEN786441:GEN786482 GOJ786441:GOJ786482 GYF786441:GYF786482 HIB786441:HIB786482 HRX786441:HRX786482 IBT786441:IBT786482 ILP786441:ILP786482 IVL786441:IVL786482 JFH786441:JFH786482 JPD786441:JPD786482 JYZ786441:JYZ786482 KIV786441:KIV786482 KSR786441:KSR786482 LCN786441:LCN786482 LMJ786441:LMJ786482 LWF786441:LWF786482 MGB786441:MGB786482 MPX786441:MPX786482 MZT786441:MZT786482 NJP786441:NJP786482 NTL786441:NTL786482 ODH786441:ODH786482 OND786441:OND786482 OWZ786441:OWZ786482 PGV786441:PGV786482 PQR786441:PQR786482 QAN786441:QAN786482 QKJ786441:QKJ786482 QUF786441:QUF786482 REB786441:REB786482 RNX786441:RNX786482 RXT786441:RXT786482 SHP786441:SHP786482 SRL786441:SRL786482 TBH786441:TBH786482 TLD786441:TLD786482 TUZ786441:TUZ786482 UEV786441:UEV786482 UOR786441:UOR786482 UYN786441:UYN786482 VIJ786441:VIJ786482 VSF786441:VSF786482 WCB786441:WCB786482 WLX786441:WLX786482 WVT786441:WVT786482 L851977:L852018 JH851977:JH852018 TD851977:TD852018 ACZ851977:ACZ852018 AMV851977:AMV852018 AWR851977:AWR852018 BGN851977:BGN852018 BQJ851977:BQJ852018 CAF851977:CAF852018 CKB851977:CKB852018 CTX851977:CTX852018 DDT851977:DDT852018 DNP851977:DNP852018 DXL851977:DXL852018 EHH851977:EHH852018 ERD851977:ERD852018 FAZ851977:FAZ852018 FKV851977:FKV852018 FUR851977:FUR852018 GEN851977:GEN852018 GOJ851977:GOJ852018 GYF851977:GYF852018 HIB851977:HIB852018 HRX851977:HRX852018 IBT851977:IBT852018 ILP851977:ILP852018 IVL851977:IVL852018 JFH851977:JFH852018 JPD851977:JPD852018 JYZ851977:JYZ852018 KIV851977:KIV852018 KSR851977:KSR852018 LCN851977:LCN852018 LMJ851977:LMJ852018 LWF851977:LWF852018 MGB851977:MGB852018 MPX851977:MPX852018 MZT851977:MZT852018 NJP851977:NJP852018 NTL851977:NTL852018 ODH851977:ODH852018 OND851977:OND852018 OWZ851977:OWZ852018 PGV851977:PGV852018 PQR851977:PQR852018 QAN851977:QAN852018 QKJ851977:QKJ852018 QUF851977:QUF852018 REB851977:REB852018 RNX851977:RNX852018 RXT851977:RXT852018 SHP851977:SHP852018 SRL851977:SRL852018 TBH851977:TBH852018 TLD851977:TLD852018 TUZ851977:TUZ852018 UEV851977:UEV852018 UOR851977:UOR852018 UYN851977:UYN852018 VIJ851977:VIJ852018 VSF851977:VSF852018 WCB851977:WCB852018 WLX851977:WLX852018 WVT851977:WVT852018 L917513:L917554 JH917513:JH917554 TD917513:TD917554 ACZ917513:ACZ917554 AMV917513:AMV917554 AWR917513:AWR917554 BGN917513:BGN917554 BQJ917513:BQJ917554 CAF917513:CAF917554 CKB917513:CKB917554 CTX917513:CTX917554 DDT917513:DDT917554 DNP917513:DNP917554 DXL917513:DXL917554 EHH917513:EHH917554 ERD917513:ERD917554 FAZ917513:FAZ917554 FKV917513:FKV917554 FUR917513:FUR917554 GEN917513:GEN917554 GOJ917513:GOJ917554 GYF917513:GYF917554 HIB917513:HIB917554 HRX917513:HRX917554 IBT917513:IBT917554 ILP917513:ILP917554 IVL917513:IVL917554 JFH917513:JFH917554 JPD917513:JPD917554 JYZ917513:JYZ917554 KIV917513:KIV917554 KSR917513:KSR917554 LCN917513:LCN917554 LMJ917513:LMJ917554 LWF917513:LWF917554 MGB917513:MGB917554 MPX917513:MPX917554 MZT917513:MZT917554 NJP917513:NJP917554 NTL917513:NTL917554 ODH917513:ODH917554 OND917513:OND917554 OWZ917513:OWZ917554 PGV917513:PGV917554 PQR917513:PQR917554 QAN917513:QAN917554 QKJ917513:QKJ917554 QUF917513:QUF917554 REB917513:REB917554 RNX917513:RNX917554 RXT917513:RXT917554 SHP917513:SHP917554 SRL917513:SRL917554 TBH917513:TBH917554 TLD917513:TLD917554 TUZ917513:TUZ917554 UEV917513:UEV917554 UOR917513:UOR917554 UYN917513:UYN917554 VIJ917513:VIJ917554 VSF917513:VSF917554 WCB917513:WCB917554 WLX917513:WLX917554 WVT917513:WVT917554 L983049:L983090 JH983049:JH983090 TD983049:TD983090 ACZ983049:ACZ983090 AMV983049:AMV983090 AWR983049:AWR983090 BGN983049:BGN983090 BQJ983049:BQJ983090 CAF983049:CAF983090 CKB983049:CKB983090 CTX983049:CTX983090 DDT983049:DDT983090 DNP983049:DNP983090 DXL983049:DXL983090 EHH983049:EHH983090 ERD983049:ERD983090 FAZ983049:FAZ983090 FKV983049:FKV983090 FUR983049:FUR983090 GEN983049:GEN983090 GOJ983049:GOJ983090 GYF983049:GYF983090 HIB983049:HIB983090 HRX983049:HRX983090 IBT983049:IBT983090 ILP983049:ILP983090 IVL983049:IVL983090 JFH983049:JFH983090 JPD983049:JPD983090 JYZ983049:JYZ983090 KIV983049:KIV983090 KSR983049:KSR983090 LCN983049:LCN983090 LMJ983049:LMJ983090 LWF983049:LWF983090 MGB983049:MGB983090 MPX983049:MPX983090 MZT983049:MZT983090 NJP983049:NJP983090 NTL983049:NTL983090 ODH983049:ODH983090 OND983049:OND983090 OWZ983049:OWZ983090 PGV983049:PGV983090 PQR983049:PQR983090 QAN983049:QAN983090 QKJ983049:QKJ983090 QUF983049:QUF983090 REB983049:REB983090 RNX983049:RNX983090 RXT983049:RXT983090 SHP983049:SHP983090 SRL983049:SRL983090 TBH983049:TBH983090 TLD983049:TLD983090 TUZ983049:TUZ983090 UEV983049:UEV983090 UOR983049:UOR983090 UYN983049:UYN983090 VIJ983049:VIJ983090 VSF983049:VSF983090 WCB983049:WCB983090 WLX983049:WLX983090 WVT983049:WVT983090 WVQ983049:WVQ983090 JE9:JE50 TA9:TA50 ACW9:ACW50 AMS9:AMS50 AWO9:AWO50 BGK9:BGK50 BQG9:BQG50 CAC9:CAC50 CJY9:CJY50 CTU9:CTU50 DDQ9:DDQ50 DNM9:DNM50 DXI9:DXI50 EHE9:EHE50 ERA9:ERA50 FAW9:FAW50 FKS9:FKS50 FUO9:FUO50 GEK9:GEK50 GOG9:GOG50 GYC9:GYC50 HHY9:HHY50 HRU9:HRU50 IBQ9:IBQ50 ILM9:ILM50 IVI9:IVI50 JFE9:JFE50 JPA9:JPA50 JYW9:JYW50 KIS9:KIS50 KSO9:KSO50 LCK9:LCK50 LMG9:LMG50 LWC9:LWC50 MFY9:MFY50 MPU9:MPU50 MZQ9:MZQ50 NJM9:NJM50 NTI9:NTI50 ODE9:ODE50 ONA9:ONA50 OWW9:OWW50 PGS9:PGS50 PQO9:PQO50 QAK9:QAK50 QKG9:QKG50 QUC9:QUC50 RDY9:RDY50 RNU9:RNU50 RXQ9:RXQ50 SHM9:SHM50 SRI9:SRI50 TBE9:TBE50 TLA9:TLA50 TUW9:TUW50 UES9:UES50 UOO9:UOO50 UYK9:UYK50 VIG9:VIG50 VSC9:VSC50 WBY9:WBY50 WLU9:WLU50 WVQ9:WVQ50 I65545:I65586 JE65545:JE65586 TA65545:TA65586 ACW65545:ACW65586 AMS65545:AMS65586 AWO65545:AWO65586 BGK65545:BGK65586 BQG65545:BQG65586 CAC65545:CAC65586 CJY65545:CJY65586 CTU65545:CTU65586 DDQ65545:DDQ65586 DNM65545:DNM65586 DXI65545:DXI65586 EHE65545:EHE65586 ERA65545:ERA65586 FAW65545:FAW65586 FKS65545:FKS65586 FUO65545:FUO65586 GEK65545:GEK65586 GOG65545:GOG65586 GYC65545:GYC65586 HHY65545:HHY65586 HRU65545:HRU65586 IBQ65545:IBQ65586 ILM65545:ILM65586 IVI65545:IVI65586 JFE65545:JFE65586 JPA65545:JPA65586 JYW65545:JYW65586 KIS65545:KIS65586 KSO65545:KSO65586 LCK65545:LCK65586 LMG65545:LMG65586 LWC65545:LWC65586 MFY65545:MFY65586 MPU65545:MPU65586 MZQ65545:MZQ65586 NJM65545:NJM65586 NTI65545:NTI65586 ODE65545:ODE65586 ONA65545:ONA65586 OWW65545:OWW65586 PGS65545:PGS65586 PQO65545:PQO65586 QAK65545:QAK65586 QKG65545:QKG65586 QUC65545:QUC65586 RDY65545:RDY65586 RNU65545:RNU65586 RXQ65545:RXQ65586 SHM65545:SHM65586 SRI65545:SRI65586 TBE65545:TBE65586 TLA65545:TLA65586 TUW65545:TUW65586 UES65545:UES65586 UOO65545:UOO65586 UYK65545:UYK65586 VIG65545:VIG65586 VSC65545:VSC65586 WBY65545:WBY65586 WLU65545:WLU65586 WVQ65545:WVQ65586 I131081:I131122 JE131081:JE131122 TA131081:TA131122 ACW131081:ACW131122 AMS131081:AMS131122 AWO131081:AWO131122 BGK131081:BGK131122 BQG131081:BQG131122 CAC131081:CAC131122 CJY131081:CJY131122 CTU131081:CTU131122 DDQ131081:DDQ131122 DNM131081:DNM131122 DXI131081:DXI131122 EHE131081:EHE131122 ERA131081:ERA131122 FAW131081:FAW131122 FKS131081:FKS131122 FUO131081:FUO131122 GEK131081:GEK131122 GOG131081:GOG131122 GYC131081:GYC131122 HHY131081:HHY131122 HRU131081:HRU131122 IBQ131081:IBQ131122 ILM131081:ILM131122 IVI131081:IVI131122 JFE131081:JFE131122 JPA131081:JPA131122 JYW131081:JYW131122 KIS131081:KIS131122 KSO131081:KSO131122 LCK131081:LCK131122 LMG131081:LMG131122 LWC131081:LWC131122 MFY131081:MFY131122 MPU131081:MPU131122 MZQ131081:MZQ131122 NJM131081:NJM131122 NTI131081:NTI131122 ODE131081:ODE131122 ONA131081:ONA131122 OWW131081:OWW131122 PGS131081:PGS131122 PQO131081:PQO131122 QAK131081:QAK131122 QKG131081:QKG131122 QUC131081:QUC131122 RDY131081:RDY131122 RNU131081:RNU131122 RXQ131081:RXQ131122 SHM131081:SHM131122 SRI131081:SRI131122 TBE131081:TBE131122 TLA131081:TLA131122 TUW131081:TUW131122 UES131081:UES131122 UOO131081:UOO131122 UYK131081:UYK131122 VIG131081:VIG131122 VSC131081:VSC131122 WBY131081:WBY131122 WLU131081:WLU131122 WVQ131081:WVQ131122 I196617:I196658 JE196617:JE196658 TA196617:TA196658 ACW196617:ACW196658 AMS196617:AMS196658 AWO196617:AWO196658 BGK196617:BGK196658 BQG196617:BQG196658 CAC196617:CAC196658 CJY196617:CJY196658 CTU196617:CTU196658 DDQ196617:DDQ196658 DNM196617:DNM196658 DXI196617:DXI196658 EHE196617:EHE196658 ERA196617:ERA196658 FAW196617:FAW196658 FKS196617:FKS196658 FUO196617:FUO196658 GEK196617:GEK196658 GOG196617:GOG196658 GYC196617:GYC196658 HHY196617:HHY196658 HRU196617:HRU196658 IBQ196617:IBQ196658 ILM196617:ILM196658 IVI196617:IVI196658 JFE196617:JFE196658 JPA196617:JPA196658 JYW196617:JYW196658 KIS196617:KIS196658 KSO196617:KSO196658 LCK196617:LCK196658 LMG196617:LMG196658 LWC196617:LWC196658 MFY196617:MFY196658 MPU196617:MPU196658 MZQ196617:MZQ196658 NJM196617:NJM196658 NTI196617:NTI196658 ODE196617:ODE196658 ONA196617:ONA196658 OWW196617:OWW196658 PGS196617:PGS196658 PQO196617:PQO196658 QAK196617:QAK196658 QKG196617:QKG196658 QUC196617:QUC196658 RDY196617:RDY196658 RNU196617:RNU196658 RXQ196617:RXQ196658 SHM196617:SHM196658 SRI196617:SRI196658 TBE196617:TBE196658 TLA196617:TLA196658 TUW196617:TUW196658 UES196617:UES196658 UOO196617:UOO196658 UYK196617:UYK196658 VIG196617:VIG196658 VSC196617:VSC196658 WBY196617:WBY196658 WLU196617:WLU196658 WVQ196617:WVQ196658 I262153:I262194 JE262153:JE262194 TA262153:TA262194 ACW262153:ACW262194 AMS262153:AMS262194 AWO262153:AWO262194 BGK262153:BGK262194 BQG262153:BQG262194 CAC262153:CAC262194 CJY262153:CJY262194 CTU262153:CTU262194 DDQ262153:DDQ262194 DNM262153:DNM262194 DXI262153:DXI262194 EHE262153:EHE262194 ERA262153:ERA262194 FAW262153:FAW262194 FKS262153:FKS262194 FUO262153:FUO262194 GEK262153:GEK262194 GOG262153:GOG262194 GYC262153:GYC262194 HHY262153:HHY262194 HRU262153:HRU262194 IBQ262153:IBQ262194 ILM262153:ILM262194 IVI262153:IVI262194 JFE262153:JFE262194 JPA262153:JPA262194 JYW262153:JYW262194 KIS262153:KIS262194 KSO262153:KSO262194 LCK262153:LCK262194 LMG262153:LMG262194 LWC262153:LWC262194 MFY262153:MFY262194 MPU262153:MPU262194 MZQ262153:MZQ262194 NJM262153:NJM262194 NTI262153:NTI262194 ODE262153:ODE262194 ONA262153:ONA262194 OWW262153:OWW262194 PGS262153:PGS262194 PQO262153:PQO262194 QAK262153:QAK262194 QKG262153:QKG262194 QUC262153:QUC262194 RDY262153:RDY262194 RNU262153:RNU262194 RXQ262153:RXQ262194 SHM262153:SHM262194 SRI262153:SRI262194 TBE262153:TBE262194 TLA262153:TLA262194 TUW262153:TUW262194 UES262153:UES262194 UOO262153:UOO262194 UYK262153:UYK262194 VIG262153:VIG262194 VSC262153:VSC262194 WBY262153:WBY262194 WLU262153:WLU262194 WVQ262153:WVQ262194 I327689:I327730 JE327689:JE327730 TA327689:TA327730 ACW327689:ACW327730 AMS327689:AMS327730 AWO327689:AWO327730 BGK327689:BGK327730 BQG327689:BQG327730 CAC327689:CAC327730 CJY327689:CJY327730 CTU327689:CTU327730 DDQ327689:DDQ327730 DNM327689:DNM327730 DXI327689:DXI327730 EHE327689:EHE327730 ERA327689:ERA327730 FAW327689:FAW327730 FKS327689:FKS327730 FUO327689:FUO327730 GEK327689:GEK327730 GOG327689:GOG327730 GYC327689:GYC327730 HHY327689:HHY327730 HRU327689:HRU327730 IBQ327689:IBQ327730 ILM327689:ILM327730 IVI327689:IVI327730 JFE327689:JFE327730 JPA327689:JPA327730 JYW327689:JYW327730 KIS327689:KIS327730 KSO327689:KSO327730 LCK327689:LCK327730 LMG327689:LMG327730 LWC327689:LWC327730 MFY327689:MFY327730 MPU327689:MPU327730 MZQ327689:MZQ327730 NJM327689:NJM327730 NTI327689:NTI327730 ODE327689:ODE327730 ONA327689:ONA327730 OWW327689:OWW327730 PGS327689:PGS327730 PQO327689:PQO327730 QAK327689:QAK327730 QKG327689:QKG327730 QUC327689:QUC327730 RDY327689:RDY327730 RNU327689:RNU327730 RXQ327689:RXQ327730 SHM327689:SHM327730 SRI327689:SRI327730 TBE327689:TBE327730 TLA327689:TLA327730 TUW327689:TUW327730 UES327689:UES327730 UOO327689:UOO327730 UYK327689:UYK327730 VIG327689:VIG327730 VSC327689:VSC327730 WBY327689:WBY327730 WLU327689:WLU327730 WVQ327689:WVQ327730 I393225:I393266 JE393225:JE393266 TA393225:TA393266 ACW393225:ACW393266 AMS393225:AMS393266 AWO393225:AWO393266 BGK393225:BGK393266 BQG393225:BQG393266 CAC393225:CAC393266 CJY393225:CJY393266 CTU393225:CTU393266 DDQ393225:DDQ393266 DNM393225:DNM393266 DXI393225:DXI393266 EHE393225:EHE393266 ERA393225:ERA393266 FAW393225:FAW393266 FKS393225:FKS393266 FUO393225:FUO393266 GEK393225:GEK393266 GOG393225:GOG393266 GYC393225:GYC393266 HHY393225:HHY393266 HRU393225:HRU393266 IBQ393225:IBQ393266 ILM393225:ILM393266 IVI393225:IVI393266 JFE393225:JFE393266 JPA393225:JPA393266 JYW393225:JYW393266 KIS393225:KIS393266 KSO393225:KSO393266 LCK393225:LCK393266 LMG393225:LMG393266 LWC393225:LWC393266 MFY393225:MFY393266 MPU393225:MPU393266 MZQ393225:MZQ393266 NJM393225:NJM393266 NTI393225:NTI393266 ODE393225:ODE393266 ONA393225:ONA393266 OWW393225:OWW393266 PGS393225:PGS393266 PQO393225:PQO393266 QAK393225:QAK393266 QKG393225:QKG393266 QUC393225:QUC393266 RDY393225:RDY393266 RNU393225:RNU393266 RXQ393225:RXQ393266 SHM393225:SHM393266 SRI393225:SRI393266 TBE393225:TBE393266 TLA393225:TLA393266 TUW393225:TUW393266 UES393225:UES393266 UOO393225:UOO393266 UYK393225:UYK393266 VIG393225:VIG393266 VSC393225:VSC393266 WBY393225:WBY393266 WLU393225:WLU393266 WVQ393225:WVQ393266 I458761:I458802 JE458761:JE458802 TA458761:TA458802 ACW458761:ACW458802 AMS458761:AMS458802 AWO458761:AWO458802 BGK458761:BGK458802 BQG458761:BQG458802 CAC458761:CAC458802 CJY458761:CJY458802 CTU458761:CTU458802 DDQ458761:DDQ458802 DNM458761:DNM458802 DXI458761:DXI458802 EHE458761:EHE458802 ERA458761:ERA458802 FAW458761:FAW458802 FKS458761:FKS458802 FUO458761:FUO458802 GEK458761:GEK458802 GOG458761:GOG458802 GYC458761:GYC458802 HHY458761:HHY458802 HRU458761:HRU458802 IBQ458761:IBQ458802 ILM458761:ILM458802 IVI458761:IVI458802 JFE458761:JFE458802 JPA458761:JPA458802 JYW458761:JYW458802 KIS458761:KIS458802 KSO458761:KSO458802 LCK458761:LCK458802 LMG458761:LMG458802 LWC458761:LWC458802 MFY458761:MFY458802 MPU458761:MPU458802 MZQ458761:MZQ458802 NJM458761:NJM458802 NTI458761:NTI458802 ODE458761:ODE458802 ONA458761:ONA458802 OWW458761:OWW458802 PGS458761:PGS458802 PQO458761:PQO458802 QAK458761:QAK458802 QKG458761:QKG458802 QUC458761:QUC458802 RDY458761:RDY458802 RNU458761:RNU458802 RXQ458761:RXQ458802 SHM458761:SHM458802 SRI458761:SRI458802 TBE458761:TBE458802 TLA458761:TLA458802 TUW458761:TUW458802 UES458761:UES458802 UOO458761:UOO458802 UYK458761:UYK458802 VIG458761:VIG458802 VSC458761:VSC458802 WBY458761:WBY458802 WLU458761:WLU458802 WVQ458761:WVQ458802 I524297:I524338 JE524297:JE524338 TA524297:TA524338 ACW524297:ACW524338 AMS524297:AMS524338 AWO524297:AWO524338 BGK524297:BGK524338 BQG524297:BQG524338 CAC524297:CAC524338 CJY524297:CJY524338 CTU524297:CTU524338 DDQ524297:DDQ524338 DNM524297:DNM524338 DXI524297:DXI524338 EHE524297:EHE524338 ERA524297:ERA524338 FAW524297:FAW524338 FKS524297:FKS524338 FUO524297:FUO524338 GEK524297:GEK524338 GOG524297:GOG524338 GYC524297:GYC524338 HHY524297:HHY524338 HRU524297:HRU524338 IBQ524297:IBQ524338 ILM524297:ILM524338 IVI524297:IVI524338 JFE524297:JFE524338 JPA524297:JPA524338 JYW524297:JYW524338 KIS524297:KIS524338 KSO524297:KSO524338 LCK524297:LCK524338 LMG524297:LMG524338 LWC524297:LWC524338 MFY524297:MFY524338 MPU524297:MPU524338 MZQ524297:MZQ524338 NJM524297:NJM524338 NTI524297:NTI524338 ODE524297:ODE524338 ONA524297:ONA524338 OWW524297:OWW524338 PGS524297:PGS524338 PQO524297:PQO524338 QAK524297:QAK524338 QKG524297:QKG524338 QUC524297:QUC524338 RDY524297:RDY524338 RNU524297:RNU524338 RXQ524297:RXQ524338 SHM524297:SHM524338 SRI524297:SRI524338 TBE524297:TBE524338 TLA524297:TLA524338 TUW524297:TUW524338 UES524297:UES524338 UOO524297:UOO524338 UYK524297:UYK524338 VIG524297:VIG524338 VSC524297:VSC524338 WBY524297:WBY524338 WLU524297:WLU524338 WVQ524297:WVQ524338 I589833:I589874 JE589833:JE589874 TA589833:TA589874 ACW589833:ACW589874 AMS589833:AMS589874 AWO589833:AWO589874 BGK589833:BGK589874 BQG589833:BQG589874 CAC589833:CAC589874 CJY589833:CJY589874 CTU589833:CTU589874 DDQ589833:DDQ589874 DNM589833:DNM589874 DXI589833:DXI589874 EHE589833:EHE589874 ERA589833:ERA589874 FAW589833:FAW589874 FKS589833:FKS589874 FUO589833:FUO589874 GEK589833:GEK589874 GOG589833:GOG589874 GYC589833:GYC589874 HHY589833:HHY589874 HRU589833:HRU589874 IBQ589833:IBQ589874 ILM589833:ILM589874 IVI589833:IVI589874 JFE589833:JFE589874 JPA589833:JPA589874 JYW589833:JYW589874 KIS589833:KIS589874 KSO589833:KSO589874 LCK589833:LCK589874 LMG589833:LMG589874 LWC589833:LWC589874 MFY589833:MFY589874 MPU589833:MPU589874 MZQ589833:MZQ589874 NJM589833:NJM589874 NTI589833:NTI589874 ODE589833:ODE589874 ONA589833:ONA589874 OWW589833:OWW589874 PGS589833:PGS589874 PQO589833:PQO589874 QAK589833:QAK589874 QKG589833:QKG589874 QUC589833:QUC589874 RDY589833:RDY589874 RNU589833:RNU589874 RXQ589833:RXQ589874 SHM589833:SHM589874 SRI589833:SRI589874 TBE589833:TBE589874 TLA589833:TLA589874 TUW589833:TUW589874 UES589833:UES589874 UOO589833:UOO589874 UYK589833:UYK589874 VIG589833:VIG589874 VSC589833:VSC589874 WBY589833:WBY589874 WLU589833:WLU589874 WVQ589833:WVQ589874 I655369:I655410 JE655369:JE655410 TA655369:TA655410 ACW655369:ACW655410 AMS655369:AMS655410 AWO655369:AWO655410 BGK655369:BGK655410 BQG655369:BQG655410 CAC655369:CAC655410 CJY655369:CJY655410 CTU655369:CTU655410 DDQ655369:DDQ655410 DNM655369:DNM655410 DXI655369:DXI655410 EHE655369:EHE655410 ERA655369:ERA655410 FAW655369:FAW655410 FKS655369:FKS655410 FUO655369:FUO655410 GEK655369:GEK655410 GOG655369:GOG655410 GYC655369:GYC655410 HHY655369:HHY655410 HRU655369:HRU655410 IBQ655369:IBQ655410 ILM655369:ILM655410 IVI655369:IVI655410 JFE655369:JFE655410 JPA655369:JPA655410 JYW655369:JYW655410 KIS655369:KIS655410 KSO655369:KSO655410 LCK655369:LCK655410 LMG655369:LMG655410 LWC655369:LWC655410 MFY655369:MFY655410 MPU655369:MPU655410 MZQ655369:MZQ655410 NJM655369:NJM655410 NTI655369:NTI655410 ODE655369:ODE655410 ONA655369:ONA655410 OWW655369:OWW655410 PGS655369:PGS655410 PQO655369:PQO655410 QAK655369:QAK655410 QKG655369:QKG655410 QUC655369:QUC655410 RDY655369:RDY655410 RNU655369:RNU655410 RXQ655369:RXQ655410 SHM655369:SHM655410 SRI655369:SRI655410 TBE655369:TBE655410 TLA655369:TLA655410 TUW655369:TUW655410 UES655369:UES655410 UOO655369:UOO655410 UYK655369:UYK655410 VIG655369:VIG655410 VSC655369:VSC655410 WBY655369:WBY655410 WLU655369:WLU655410 WVQ655369:WVQ655410 I720905:I720946 JE720905:JE720946 TA720905:TA720946 ACW720905:ACW720946 AMS720905:AMS720946 AWO720905:AWO720946 BGK720905:BGK720946 BQG720905:BQG720946 CAC720905:CAC720946 CJY720905:CJY720946 CTU720905:CTU720946 DDQ720905:DDQ720946 DNM720905:DNM720946 DXI720905:DXI720946 EHE720905:EHE720946 ERA720905:ERA720946 FAW720905:FAW720946 FKS720905:FKS720946 FUO720905:FUO720946 GEK720905:GEK720946 GOG720905:GOG720946 GYC720905:GYC720946 HHY720905:HHY720946 HRU720905:HRU720946 IBQ720905:IBQ720946 ILM720905:ILM720946 IVI720905:IVI720946 JFE720905:JFE720946 JPA720905:JPA720946 JYW720905:JYW720946 KIS720905:KIS720946 KSO720905:KSO720946 LCK720905:LCK720946 LMG720905:LMG720946 LWC720905:LWC720946 MFY720905:MFY720946 MPU720905:MPU720946 MZQ720905:MZQ720946 NJM720905:NJM720946 NTI720905:NTI720946 ODE720905:ODE720946 ONA720905:ONA720946 OWW720905:OWW720946 PGS720905:PGS720946 PQO720905:PQO720946 QAK720905:QAK720946 QKG720905:QKG720946 QUC720905:QUC720946 RDY720905:RDY720946 RNU720905:RNU720946 RXQ720905:RXQ720946 SHM720905:SHM720946 SRI720905:SRI720946 TBE720905:TBE720946 TLA720905:TLA720946 TUW720905:TUW720946 UES720905:UES720946 UOO720905:UOO720946 UYK720905:UYK720946 VIG720905:VIG720946 VSC720905:VSC720946 WBY720905:WBY720946 WLU720905:WLU720946 WVQ720905:WVQ720946 I786441:I786482 JE786441:JE786482 TA786441:TA786482 ACW786441:ACW786482 AMS786441:AMS786482 AWO786441:AWO786482 BGK786441:BGK786482 BQG786441:BQG786482 CAC786441:CAC786482 CJY786441:CJY786482 CTU786441:CTU786482 DDQ786441:DDQ786482 DNM786441:DNM786482 DXI786441:DXI786482 EHE786441:EHE786482 ERA786441:ERA786482 FAW786441:FAW786482 FKS786441:FKS786482 FUO786441:FUO786482 GEK786441:GEK786482 GOG786441:GOG786482 GYC786441:GYC786482 HHY786441:HHY786482 HRU786441:HRU786482 IBQ786441:IBQ786482 ILM786441:ILM786482 IVI786441:IVI786482 JFE786441:JFE786482 JPA786441:JPA786482 JYW786441:JYW786482 KIS786441:KIS786482 KSO786441:KSO786482 LCK786441:LCK786482 LMG786441:LMG786482 LWC786441:LWC786482 MFY786441:MFY786482 MPU786441:MPU786482 MZQ786441:MZQ786482 NJM786441:NJM786482 NTI786441:NTI786482 ODE786441:ODE786482 ONA786441:ONA786482 OWW786441:OWW786482 PGS786441:PGS786482 PQO786441:PQO786482 QAK786441:QAK786482 QKG786441:QKG786482 QUC786441:QUC786482 RDY786441:RDY786482 RNU786441:RNU786482 RXQ786441:RXQ786482 SHM786441:SHM786482 SRI786441:SRI786482 TBE786441:TBE786482 TLA786441:TLA786482 TUW786441:TUW786482 UES786441:UES786482 UOO786441:UOO786482 UYK786441:UYK786482 VIG786441:VIG786482 VSC786441:VSC786482 WBY786441:WBY786482 WLU786441:WLU786482 WVQ786441:WVQ786482 I851977:I852018 JE851977:JE852018 TA851977:TA852018 ACW851977:ACW852018 AMS851977:AMS852018 AWO851977:AWO852018 BGK851977:BGK852018 BQG851977:BQG852018 CAC851977:CAC852018 CJY851977:CJY852018 CTU851977:CTU852018 DDQ851977:DDQ852018 DNM851977:DNM852018 DXI851977:DXI852018 EHE851977:EHE852018 ERA851977:ERA852018 FAW851977:FAW852018 FKS851977:FKS852018 FUO851977:FUO852018 GEK851977:GEK852018 GOG851977:GOG852018 GYC851977:GYC852018 HHY851977:HHY852018 HRU851977:HRU852018 IBQ851977:IBQ852018 ILM851977:ILM852018 IVI851977:IVI852018 JFE851977:JFE852018 JPA851977:JPA852018 JYW851977:JYW852018 KIS851977:KIS852018 KSO851977:KSO852018 LCK851977:LCK852018 LMG851977:LMG852018 LWC851977:LWC852018 MFY851977:MFY852018 MPU851977:MPU852018 MZQ851977:MZQ852018 NJM851977:NJM852018 NTI851977:NTI852018 ODE851977:ODE852018 ONA851977:ONA852018 OWW851977:OWW852018 PGS851977:PGS852018 PQO851977:PQO852018 QAK851977:QAK852018 QKG851977:QKG852018 QUC851977:QUC852018 RDY851977:RDY852018 RNU851977:RNU852018 RXQ851977:RXQ852018 SHM851977:SHM852018 SRI851977:SRI852018 TBE851977:TBE852018 TLA851977:TLA852018 TUW851977:TUW852018 UES851977:UES852018 UOO851977:UOO852018 UYK851977:UYK852018 VIG851977:VIG852018 VSC851977:VSC852018 WBY851977:WBY852018 WLU851977:WLU852018 WVQ851977:WVQ852018 I917513:I917554 JE917513:JE917554 TA917513:TA917554 ACW917513:ACW917554 AMS917513:AMS917554 AWO917513:AWO917554 BGK917513:BGK917554 BQG917513:BQG917554 CAC917513:CAC917554 CJY917513:CJY917554 CTU917513:CTU917554 DDQ917513:DDQ917554 DNM917513:DNM917554 DXI917513:DXI917554 EHE917513:EHE917554 ERA917513:ERA917554 FAW917513:FAW917554 FKS917513:FKS917554 FUO917513:FUO917554 GEK917513:GEK917554 GOG917513:GOG917554 GYC917513:GYC917554 HHY917513:HHY917554 HRU917513:HRU917554 IBQ917513:IBQ917554 ILM917513:ILM917554 IVI917513:IVI917554 JFE917513:JFE917554 JPA917513:JPA917554 JYW917513:JYW917554 KIS917513:KIS917554 KSO917513:KSO917554 LCK917513:LCK917554 LMG917513:LMG917554 LWC917513:LWC917554 MFY917513:MFY917554 MPU917513:MPU917554 MZQ917513:MZQ917554 NJM917513:NJM917554 NTI917513:NTI917554 ODE917513:ODE917554 ONA917513:ONA917554 OWW917513:OWW917554 PGS917513:PGS917554 PQO917513:PQO917554 QAK917513:QAK917554 QKG917513:QKG917554 QUC917513:QUC917554 RDY917513:RDY917554 RNU917513:RNU917554 RXQ917513:RXQ917554 SHM917513:SHM917554 SRI917513:SRI917554 TBE917513:TBE917554 TLA917513:TLA917554 TUW917513:TUW917554 UES917513:UES917554 UOO917513:UOO917554 UYK917513:UYK917554 VIG917513:VIG917554 VSC917513:VSC917554 WBY917513:WBY917554 WLU917513:WLU917554 WVQ917513:WVQ917554 I983049:I983090 JE983049:JE983090 TA983049:TA983090 ACW983049:ACW983090 AMS983049:AMS983090 AWO983049:AWO983090 BGK983049:BGK983090 BQG983049:BQG983090 CAC983049:CAC983090 CJY983049:CJY983090 CTU983049:CTU983090 DDQ983049:DDQ983090 DNM983049:DNM983090 DXI983049:DXI983090 EHE983049:EHE983090 ERA983049:ERA983090 FAW983049:FAW983090 FKS983049:FKS983090 FUO983049:FUO983090 GEK983049:GEK983090 GOG983049:GOG983090 GYC983049:GYC983090 HHY983049:HHY983090 HRU983049:HRU983090 IBQ983049:IBQ983090 ILM983049:ILM983090 IVI983049:IVI983090 JFE983049:JFE983090 JPA983049:JPA983090 JYW983049:JYW983090 KIS983049:KIS983090 KSO983049:KSO983090 LCK983049:LCK983090 LMG983049:LMG983090 LWC983049:LWC983090 MFY983049:MFY983090 MPU983049:MPU983090 MZQ983049:MZQ983090 NJM983049:NJM983090 NTI983049:NTI983090 ODE983049:ODE983090 ONA983049:ONA983090 OWW983049:OWW983090 PGS983049:PGS983090 PQO983049:PQO983090 QAK983049:QAK983090 QKG983049:QKG983090 QUC983049:QUC983090 RDY983049:RDY983090 RNU983049:RNU983090 RXQ983049:RXQ983090 SHM983049:SHM983090 SRI983049:SRI983090 TBE983049:TBE983090 TLA983049:TLA983090 TUW983049:TUW983090 UES983049:UES983090 UOO983049:UOO983090 UYK983049:UYK983090 VIG983049:VIG983090 VSC983049:VSC983090 WBY983049:WBY983090 WLU983049:WLU983090 Q9:S50" xr:uid="{00000000-0002-0000-0500-000000000000}">
      <formula1>$BA$1:$BK$1</formula1>
    </dataValidation>
    <dataValidation type="list" showInputMessage="1" showErrorMessage="1" sqref="JQ9:JQ50 WWC983049:WWC983090 WMG983049:WMG983090 WCK983049:WCK983090 VSO983049:VSO983090 VIS983049:VIS983090 UYW983049:UYW983090 UPA983049:UPA983090 UFE983049:UFE983090 TVI983049:TVI983090 TLM983049:TLM983090 TBQ983049:TBQ983090 SRU983049:SRU983090 SHY983049:SHY983090 RYC983049:RYC983090 ROG983049:ROG983090 REK983049:REK983090 QUO983049:QUO983090 QKS983049:QKS983090 QAW983049:QAW983090 PRA983049:PRA983090 PHE983049:PHE983090 OXI983049:OXI983090 ONM983049:ONM983090 ODQ983049:ODQ983090 NTU983049:NTU983090 NJY983049:NJY983090 NAC983049:NAC983090 MQG983049:MQG983090 MGK983049:MGK983090 LWO983049:LWO983090 LMS983049:LMS983090 LCW983049:LCW983090 KTA983049:KTA983090 KJE983049:KJE983090 JZI983049:JZI983090 JPM983049:JPM983090 JFQ983049:JFQ983090 IVU983049:IVU983090 ILY983049:ILY983090 ICC983049:ICC983090 HSG983049:HSG983090 HIK983049:HIK983090 GYO983049:GYO983090 GOS983049:GOS983090 GEW983049:GEW983090 FVA983049:FVA983090 FLE983049:FLE983090 FBI983049:FBI983090 ERM983049:ERM983090 EHQ983049:EHQ983090 DXU983049:DXU983090 DNY983049:DNY983090 DEC983049:DEC983090 CUG983049:CUG983090 CKK983049:CKK983090 CAO983049:CAO983090 BQS983049:BQS983090 BGW983049:BGW983090 AXA983049:AXA983090 ANE983049:ANE983090 ADI983049:ADI983090 TM983049:TM983090 JQ983049:JQ983090 U983049:U983090 WWC917513:WWC917554 WMG917513:WMG917554 WCK917513:WCK917554 VSO917513:VSO917554 VIS917513:VIS917554 UYW917513:UYW917554 UPA917513:UPA917554 UFE917513:UFE917554 TVI917513:TVI917554 TLM917513:TLM917554 TBQ917513:TBQ917554 SRU917513:SRU917554 SHY917513:SHY917554 RYC917513:RYC917554 ROG917513:ROG917554 REK917513:REK917554 QUO917513:QUO917554 QKS917513:QKS917554 QAW917513:QAW917554 PRA917513:PRA917554 PHE917513:PHE917554 OXI917513:OXI917554 ONM917513:ONM917554 ODQ917513:ODQ917554 NTU917513:NTU917554 NJY917513:NJY917554 NAC917513:NAC917554 MQG917513:MQG917554 MGK917513:MGK917554 LWO917513:LWO917554 LMS917513:LMS917554 LCW917513:LCW917554 KTA917513:KTA917554 KJE917513:KJE917554 JZI917513:JZI917554 JPM917513:JPM917554 JFQ917513:JFQ917554 IVU917513:IVU917554 ILY917513:ILY917554 ICC917513:ICC917554 HSG917513:HSG917554 HIK917513:HIK917554 GYO917513:GYO917554 GOS917513:GOS917554 GEW917513:GEW917554 FVA917513:FVA917554 FLE917513:FLE917554 FBI917513:FBI917554 ERM917513:ERM917554 EHQ917513:EHQ917554 DXU917513:DXU917554 DNY917513:DNY917554 DEC917513:DEC917554 CUG917513:CUG917554 CKK917513:CKK917554 CAO917513:CAO917554 BQS917513:BQS917554 BGW917513:BGW917554 AXA917513:AXA917554 ANE917513:ANE917554 ADI917513:ADI917554 TM917513:TM917554 JQ917513:JQ917554 U917513:U917554 WWC851977:WWC852018 WMG851977:WMG852018 WCK851977:WCK852018 VSO851977:VSO852018 VIS851977:VIS852018 UYW851977:UYW852018 UPA851977:UPA852018 UFE851977:UFE852018 TVI851977:TVI852018 TLM851977:TLM852018 TBQ851977:TBQ852018 SRU851977:SRU852018 SHY851977:SHY852018 RYC851977:RYC852018 ROG851977:ROG852018 REK851977:REK852018 QUO851977:QUO852018 QKS851977:QKS852018 QAW851977:QAW852018 PRA851977:PRA852018 PHE851977:PHE852018 OXI851977:OXI852018 ONM851977:ONM852018 ODQ851977:ODQ852018 NTU851977:NTU852018 NJY851977:NJY852018 NAC851977:NAC852018 MQG851977:MQG852018 MGK851977:MGK852018 LWO851977:LWO852018 LMS851977:LMS852018 LCW851977:LCW852018 KTA851977:KTA852018 KJE851977:KJE852018 JZI851977:JZI852018 JPM851977:JPM852018 JFQ851977:JFQ852018 IVU851977:IVU852018 ILY851977:ILY852018 ICC851977:ICC852018 HSG851977:HSG852018 HIK851977:HIK852018 GYO851977:GYO852018 GOS851977:GOS852018 GEW851977:GEW852018 FVA851977:FVA852018 FLE851977:FLE852018 FBI851977:FBI852018 ERM851977:ERM852018 EHQ851977:EHQ852018 DXU851977:DXU852018 DNY851977:DNY852018 DEC851977:DEC852018 CUG851977:CUG852018 CKK851977:CKK852018 CAO851977:CAO852018 BQS851977:BQS852018 BGW851977:BGW852018 AXA851977:AXA852018 ANE851977:ANE852018 ADI851977:ADI852018 TM851977:TM852018 JQ851977:JQ852018 U851977:U852018 WWC786441:WWC786482 WMG786441:WMG786482 WCK786441:WCK786482 VSO786441:VSO786482 VIS786441:VIS786482 UYW786441:UYW786482 UPA786441:UPA786482 UFE786441:UFE786482 TVI786441:TVI786482 TLM786441:TLM786482 TBQ786441:TBQ786482 SRU786441:SRU786482 SHY786441:SHY786482 RYC786441:RYC786482 ROG786441:ROG786482 REK786441:REK786482 QUO786441:QUO786482 QKS786441:QKS786482 QAW786441:QAW786482 PRA786441:PRA786482 PHE786441:PHE786482 OXI786441:OXI786482 ONM786441:ONM786482 ODQ786441:ODQ786482 NTU786441:NTU786482 NJY786441:NJY786482 NAC786441:NAC786482 MQG786441:MQG786482 MGK786441:MGK786482 LWO786441:LWO786482 LMS786441:LMS786482 LCW786441:LCW786482 KTA786441:KTA786482 KJE786441:KJE786482 JZI786441:JZI786482 JPM786441:JPM786482 JFQ786441:JFQ786482 IVU786441:IVU786482 ILY786441:ILY786482 ICC786441:ICC786482 HSG786441:HSG786482 HIK786441:HIK786482 GYO786441:GYO786482 GOS786441:GOS786482 GEW786441:GEW786482 FVA786441:FVA786482 FLE786441:FLE786482 FBI786441:FBI786482 ERM786441:ERM786482 EHQ786441:EHQ786482 DXU786441:DXU786482 DNY786441:DNY786482 DEC786441:DEC786482 CUG786441:CUG786482 CKK786441:CKK786482 CAO786441:CAO786482 BQS786441:BQS786482 BGW786441:BGW786482 AXA786441:AXA786482 ANE786441:ANE786482 ADI786441:ADI786482 TM786441:TM786482 JQ786441:JQ786482 U786441:U786482 WWC720905:WWC720946 WMG720905:WMG720946 WCK720905:WCK720946 VSO720905:VSO720946 VIS720905:VIS720946 UYW720905:UYW720946 UPA720905:UPA720946 UFE720905:UFE720946 TVI720905:TVI720946 TLM720905:TLM720946 TBQ720905:TBQ720946 SRU720905:SRU720946 SHY720905:SHY720946 RYC720905:RYC720946 ROG720905:ROG720946 REK720905:REK720946 QUO720905:QUO720946 QKS720905:QKS720946 QAW720905:QAW720946 PRA720905:PRA720946 PHE720905:PHE720946 OXI720905:OXI720946 ONM720905:ONM720946 ODQ720905:ODQ720946 NTU720905:NTU720946 NJY720905:NJY720946 NAC720905:NAC720946 MQG720905:MQG720946 MGK720905:MGK720946 LWO720905:LWO720946 LMS720905:LMS720946 LCW720905:LCW720946 KTA720905:KTA720946 KJE720905:KJE720946 JZI720905:JZI720946 JPM720905:JPM720946 JFQ720905:JFQ720946 IVU720905:IVU720946 ILY720905:ILY720946 ICC720905:ICC720946 HSG720905:HSG720946 HIK720905:HIK720946 GYO720905:GYO720946 GOS720905:GOS720946 GEW720905:GEW720946 FVA720905:FVA720946 FLE720905:FLE720946 FBI720905:FBI720946 ERM720905:ERM720946 EHQ720905:EHQ720946 DXU720905:DXU720946 DNY720905:DNY720946 DEC720905:DEC720946 CUG720905:CUG720946 CKK720905:CKK720946 CAO720905:CAO720946 BQS720905:BQS720946 BGW720905:BGW720946 AXA720905:AXA720946 ANE720905:ANE720946 ADI720905:ADI720946 TM720905:TM720946 JQ720905:JQ720946 U720905:U720946 WWC655369:WWC655410 WMG655369:WMG655410 WCK655369:WCK655410 VSO655369:VSO655410 VIS655369:VIS655410 UYW655369:UYW655410 UPA655369:UPA655410 UFE655369:UFE655410 TVI655369:TVI655410 TLM655369:TLM655410 TBQ655369:TBQ655410 SRU655369:SRU655410 SHY655369:SHY655410 RYC655369:RYC655410 ROG655369:ROG655410 REK655369:REK655410 QUO655369:QUO655410 QKS655369:QKS655410 QAW655369:QAW655410 PRA655369:PRA655410 PHE655369:PHE655410 OXI655369:OXI655410 ONM655369:ONM655410 ODQ655369:ODQ655410 NTU655369:NTU655410 NJY655369:NJY655410 NAC655369:NAC655410 MQG655369:MQG655410 MGK655369:MGK655410 LWO655369:LWO655410 LMS655369:LMS655410 LCW655369:LCW655410 KTA655369:KTA655410 KJE655369:KJE655410 JZI655369:JZI655410 JPM655369:JPM655410 JFQ655369:JFQ655410 IVU655369:IVU655410 ILY655369:ILY655410 ICC655369:ICC655410 HSG655369:HSG655410 HIK655369:HIK655410 GYO655369:GYO655410 GOS655369:GOS655410 GEW655369:GEW655410 FVA655369:FVA655410 FLE655369:FLE655410 FBI655369:FBI655410 ERM655369:ERM655410 EHQ655369:EHQ655410 DXU655369:DXU655410 DNY655369:DNY655410 DEC655369:DEC655410 CUG655369:CUG655410 CKK655369:CKK655410 CAO655369:CAO655410 BQS655369:BQS655410 BGW655369:BGW655410 AXA655369:AXA655410 ANE655369:ANE655410 ADI655369:ADI655410 TM655369:TM655410 JQ655369:JQ655410 U655369:U655410 WWC589833:WWC589874 WMG589833:WMG589874 WCK589833:WCK589874 VSO589833:VSO589874 VIS589833:VIS589874 UYW589833:UYW589874 UPA589833:UPA589874 UFE589833:UFE589874 TVI589833:TVI589874 TLM589833:TLM589874 TBQ589833:TBQ589874 SRU589833:SRU589874 SHY589833:SHY589874 RYC589833:RYC589874 ROG589833:ROG589874 REK589833:REK589874 QUO589833:QUO589874 QKS589833:QKS589874 QAW589833:QAW589874 PRA589833:PRA589874 PHE589833:PHE589874 OXI589833:OXI589874 ONM589833:ONM589874 ODQ589833:ODQ589874 NTU589833:NTU589874 NJY589833:NJY589874 NAC589833:NAC589874 MQG589833:MQG589874 MGK589833:MGK589874 LWO589833:LWO589874 LMS589833:LMS589874 LCW589833:LCW589874 KTA589833:KTA589874 KJE589833:KJE589874 JZI589833:JZI589874 JPM589833:JPM589874 JFQ589833:JFQ589874 IVU589833:IVU589874 ILY589833:ILY589874 ICC589833:ICC589874 HSG589833:HSG589874 HIK589833:HIK589874 GYO589833:GYO589874 GOS589833:GOS589874 GEW589833:GEW589874 FVA589833:FVA589874 FLE589833:FLE589874 FBI589833:FBI589874 ERM589833:ERM589874 EHQ589833:EHQ589874 DXU589833:DXU589874 DNY589833:DNY589874 DEC589833:DEC589874 CUG589833:CUG589874 CKK589833:CKK589874 CAO589833:CAO589874 BQS589833:BQS589874 BGW589833:BGW589874 AXA589833:AXA589874 ANE589833:ANE589874 ADI589833:ADI589874 TM589833:TM589874 JQ589833:JQ589874 U589833:U589874 WWC524297:WWC524338 WMG524297:WMG524338 WCK524297:WCK524338 VSO524297:VSO524338 VIS524297:VIS524338 UYW524297:UYW524338 UPA524297:UPA524338 UFE524297:UFE524338 TVI524297:TVI524338 TLM524297:TLM524338 TBQ524297:TBQ524338 SRU524297:SRU524338 SHY524297:SHY524338 RYC524297:RYC524338 ROG524297:ROG524338 REK524297:REK524338 QUO524297:QUO524338 QKS524297:QKS524338 QAW524297:QAW524338 PRA524297:PRA524338 PHE524297:PHE524338 OXI524297:OXI524338 ONM524297:ONM524338 ODQ524297:ODQ524338 NTU524297:NTU524338 NJY524297:NJY524338 NAC524297:NAC524338 MQG524297:MQG524338 MGK524297:MGK524338 LWO524297:LWO524338 LMS524297:LMS524338 LCW524297:LCW524338 KTA524297:KTA524338 KJE524297:KJE524338 JZI524297:JZI524338 JPM524297:JPM524338 JFQ524297:JFQ524338 IVU524297:IVU524338 ILY524297:ILY524338 ICC524297:ICC524338 HSG524297:HSG524338 HIK524297:HIK524338 GYO524297:GYO524338 GOS524297:GOS524338 GEW524297:GEW524338 FVA524297:FVA524338 FLE524297:FLE524338 FBI524297:FBI524338 ERM524297:ERM524338 EHQ524297:EHQ524338 DXU524297:DXU524338 DNY524297:DNY524338 DEC524297:DEC524338 CUG524297:CUG524338 CKK524297:CKK524338 CAO524297:CAO524338 BQS524297:BQS524338 BGW524297:BGW524338 AXA524297:AXA524338 ANE524297:ANE524338 ADI524297:ADI524338 TM524297:TM524338 JQ524297:JQ524338 U524297:U524338 WWC458761:WWC458802 WMG458761:WMG458802 WCK458761:WCK458802 VSO458761:VSO458802 VIS458761:VIS458802 UYW458761:UYW458802 UPA458761:UPA458802 UFE458761:UFE458802 TVI458761:TVI458802 TLM458761:TLM458802 TBQ458761:TBQ458802 SRU458761:SRU458802 SHY458761:SHY458802 RYC458761:RYC458802 ROG458761:ROG458802 REK458761:REK458802 QUO458761:QUO458802 QKS458761:QKS458802 QAW458761:QAW458802 PRA458761:PRA458802 PHE458761:PHE458802 OXI458761:OXI458802 ONM458761:ONM458802 ODQ458761:ODQ458802 NTU458761:NTU458802 NJY458761:NJY458802 NAC458761:NAC458802 MQG458761:MQG458802 MGK458761:MGK458802 LWO458761:LWO458802 LMS458761:LMS458802 LCW458761:LCW458802 KTA458761:KTA458802 KJE458761:KJE458802 JZI458761:JZI458802 JPM458761:JPM458802 JFQ458761:JFQ458802 IVU458761:IVU458802 ILY458761:ILY458802 ICC458761:ICC458802 HSG458761:HSG458802 HIK458761:HIK458802 GYO458761:GYO458802 GOS458761:GOS458802 GEW458761:GEW458802 FVA458761:FVA458802 FLE458761:FLE458802 FBI458761:FBI458802 ERM458761:ERM458802 EHQ458761:EHQ458802 DXU458761:DXU458802 DNY458761:DNY458802 DEC458761:DEC458802 CUG458761:CUG458802 CKK458761:CKK458802 CAO458761:CAO458802 BQS458761:BQS458802 BGW458761:BGW458802 AXA458761:AXA458802 ANE458761:ANE458802 ADI458761:ADI458802 TM458761:TM458802 JQ458761:JQ458802 U458761:U458802 WWC393225:WWC393266 WMG393225:WMG393266 WCK393225:WCK393266 VSO393225:VSO393266 VIS393225:VIS393266 UYW393225:UYW393266 UPA393225:UPA393266 UFE393225:UFE393266 TVI393225:TVI393266 TLM393225:TLM393266 TBQ393225:TBQ393266 SRU393225:SRU393266 SHY393225:SHY393266 RYC393225:RYC393266 ROG393225:ROG393266 REK393225:REK393266 QUO393225:QUO393266 QKS393225:QKS393266 QAW393225:QAW393266 PRA393225:PRA393266 PHE393225:PHE393266 OXI393225:OXI393266 ONM393225:ONM393266 ODQ393225:ODQ393266 NTU393225:NTU393266 NJY393225:NJY393266 NAC393225:NAC393266 MQG393225:MQG393266 MGK393225:MGK393266 LWO393225:LWO393266 LMS393225:LMS393266 LCW393225:LCW393266 KTA393225:KTA393266 KJE393225:KJE393266 JZI393225:JZI393266 JPM393225:JPM393266 JFQ393225:JFQ393266 IVU393225:IVU393266 ILY393225:ILY393266 ICC393225:ICC393266 HSG393225:HSG393266 HIK393225:HIK393266 GYO393225:GYO393266 GOS393225:GOS393266 GEW393225:GEW393266 FVA393225:FVA393266 FLE393225:FLE393266 FBI393225:FBI393266 ERM393225:ERM393266 EHQ393225:EHQ393266 DXU393225:DXU393266 DNY393225:DNY393266 DEC393225:DEC393266 CUG393225:CUG393266 CKK393225:CKK393266 CAO393225:CAO393266 BQS393225:BQS393266 BGW393225:BGW393266 AXA393225:AXA393266 ANE393225:ANE393266 ADI393225:ADI393266 TM393225:TM393266 JQ393225:JQ393266 U393225:U393266 WWC327689:WWC327730 WMG327689:WMG327730 WCK327689:WCK327730 VSO327689:VSO327730 VIS327689:VIS327730 UYW327689:UYW327730 UPA327689:UPA327730 UFE327689:UFE327730 TVI327689:TVI327730 TLM327689:TLM327730 TBQ327689:TBQ327730 SRU327689:SRU327730 SHY327689:SHY327730 RYC327689:RYC327730 ROG327689:ROG327730 REK327689:REK327730 QUO327689:QUO327730 QKS327689:QKS327730 QAW327689:QAW327730 PRA327689:PRA327730 PHE327689:PHE327730 OXI327689:OXI327730 ONM327689:ONM327730 ODQ327689:ODQ327730 NTU327689:NTU327730 NJY327689:NJY327730 NAC327689:NAC327730 MQG327689:MQG327730 MGK327689:MGK327730 LWO327689:LWO327730 LMS327689:LMS327730 LCW327689:LCW327730 KTA327689:KTA327730 KJE327689:KJE327730 JZI327689:JZI327730 JPM327689:JPM327730 JFQ327689:JFQ327730 IVU327689:IVU327730 ILY327689:ILY327730 ICC327689:ICC327730 HSG327689:HSG327730 HIK327689:HIK327730 GYO327689:GYO327730 GOS327689:GOS327730 GEW327689:GEW327730 FVA327689:FVA327730 FLE327689:FLE327730 FBI327689:FBI327730 ERM327689:ERM327730 EHQ327689:EHQ327730 DXU327689:DXU327730 DNY327689:DNY327730 DEC327689:DEC327730 CUG327689:CUG327730 CKK327689:CKK327730 CAO327689:CAO327730 BQS327689:BQS327730 BGW327689:BGW327730 AXA327689:AXA327730 ANE327689:ANE327730 ADI327689:ADI327730 TM327689:TM327730 JQ327689:JQ327730 U327689:U327730 WWC262153:WWC262194 WMG262153:WMG262194 WCK262153:WCK262194 VSO262153:VSO262194 VIS262153:VIS262194 UYW262153:UYW262194 UPA262153:UPA262194 UFE262153:UFE262194 TVI262153:TVI262194 TLM262153:TLM262194 TBQ262153:TBQ262194 SRU262153:SRU262194 SHY262153:SHY262194 RYC262153:RYC262194 ROG262153:ROG262194 REK262153:REK262194 QUO262153:QUO262194 QKS262153:QKS262194 QAW262153:QAW262194 PRA262153:PRA262194 PHE262153:PHE262194 OXI262153:OXI262194 ONM262153:ONM262194 ODQ262153:ODQ262194 NTU262153:NTU262194 NJY262153:NJY262194 NAC262153:NAC262194 MQG262153:MQG262194 MGK262153:MGK262194 LWO262153:LWO262194 LMS262153:LMS262194 LCW262153:LCW262194 KTA262153:KTA262194 KJE262153:KJE262194 JZI262153:JZI262194 JPM262153:JPM262194 JFQ262153:JFQ262194 IVU262153:IVU262194 ILY262153:ILY262194 ICC262153:ICC262194 HSG262153:HSG262194 HIK262153:HIK262194 GYO262153:GYO262194 GOS262153:GOS262194 GEW262153:GEW262194 FVA262153:FVA262194 FLE262153:FLE262194 FBI262153:FBI262194 ERM262153:ERM262194 EHQ262153:EHQ262194 DXU262153:DXU262194 DNY262153:DNY262194 DEC262153:DEC262194 CUG262153:CUG262194 CKK262153:CKK262194 CAO262153:CAO262194 BQS262153:BQS262194 BGW262153:BGW262194 AXA262153:AXA262194 ANE262153:ANE262194 ADI262153:ADI262194 TM262153:TM262194 JQ262153:JQ262194 U262153:U262194 WWC196617:WWC196658 WMG196617:WMG196658 WCK196617:WCK196658 VSO196617:VSO196658 VIS196617:VIS196658 UYW196617:UYW196658 UPA196617:UPA196658 UFE196617:UFE196658 TVI196617:TVI196658 TLM196617:TLM196658 TBQ196617:TBQ196658 SRU196617:SRU196658 SHY196617:SHY196658 RYC196617:RYC196658 ROG196617:ROG196658 REK196617:REK196658 QUO196617:QUO196658 QKS196617:QKS196658 QAW196617:QAW196658 PRA196617:PRA196658 PHE196617:PHE196658 OXI196617:OXI196658 ONM196617:ONM196658 ODQ196617:ODQ196658 NTU196617:NTU196658 NJY196617:NJY196658 NAC196617:NAC196658 MQG196617:MQG196658 MGK196617:MGK196658 LWO196617:LWO196658 LMS196617:LMS196658 LCW196617:LCW196658 KTA196617:KTA196658 KJE196617:KJE196658 JZI196617:JZI196658 JPM196617:JPM196658 JFQ196617:JFQ196658 IVU196617:IVU196658 ILY196617:ILY196658 ICC196617:ICC196658 HSG196617:HSG196658 HIK196617:HIK196658 GYO196617:GYO196658 GOS196617:GOS196658 GEW196617:GEW196658 FVA196617:FVA196658 FLE196617:FLE196658 FBI196617:FBI196658 ERM196617:ERM196658 EHQ196617:EHQ196658 DXU196617:DXU196658 DNY196617:DNY196658 DEC196617:DEC196658 CUG196617:CUG196658 CKK196617:CKK196658 CAO196617:CAO196658 BQS196617:BQS196658 BGW196617:BGW196658 AXA196617:AXA196658 ANE196617:ANE196658 ADI196617:ADI196658 TM196617:TM196658 JQ196617:JQ196658 U196617:U196658 WWC131081:WWC131122 WMG131081:WMG131122 WCK131081:WCK131122 VSO131081:VSO131122 VIS131081:VIS131122 UYW131081:UYW131122 UPA131081:UPA131122 UFE131081:UFE131122 TVI131081:TVI131122 TLM131081:TLM131122 TBQ131081:TBQ131122 SRU131081:SRU131122 SHY131081:SHY131122 RYC131081:RYC131122 ROG131081:ROG131122 REK131081:REK131122 QUO131081:QUO131122 QKS131081:QKS131122 QAW131081:QAW131122 PRA131081:PRA131122 PHE131081:PHE131122 OXI131081:OXI131122 ONM131081:ONM131122 ODQ131081:ODQ131122 NTU131081:NTU131122 NJY131081:NJY131122 NAC131081:NAC131122 MQG131081:MQG131122 MGK131081:MGK131122 LWO131081:LWO131122 LMS131081:LMS131122 LCW131081:LCW131122 KTA131081:KTA131122 KJE131081:KJE131122 JZI131081:JZI131122 JPM131081:JPM131122 JFQ131081:JFQ131122 IVU131081:IVU131122 ILY131081:ILY131122 ICC131081:ICC131122 HSG131081:HSG131122 HIK131081:HIK131122 GYO131081:GYO131122 GOS131081:GOS131122 GEW131081:GEW131122 FVA131081:FVA131122 FLE131081:FLE131122 FBI131081:FBI131122 ERM131081:ERM131122 EHQ131081:EHQ131122 DXU131081:DXU131122 DNY131081:DNY131122 DEC131081:DEC131122 CUG131081:CUG131122 CKK131081:CKK131122 CAO131081:CAO131122 BQS131081:BQS131122 BGW131081:BGW131122 AXA131081:AXA131122 ANE131081:ANE131122 ADI131081:ADI131122 TM131081:TM131122 JQ131081:JQ131122 U131081:U131122 WWC65545:WWC65586 WMG65545:WMG65586 WCK65545:WCK65586 VSO65545:VSO65586 VIS65545:VIS65586 UYW65545:UYW65586 UPA65545:UPA65586 UFE65545:UFE65586 TVI65545:TVI65586 TLM65545:TLM65586 TBQ65545:TBQ65586 SRU65545:SRU65586 SHY65545:SHY65586 RYC65545:RYC65586 ROG65545:ROG65586 REK65545:REK65586 QUO65545:QUO65586 QKS65545:QKS65586 QAW65545:QAW65586 PRA65545:PRA65586 PHE65545:PHE65586 OXI65545:OXI65586 ONM65545:ONM65586 ODQ65545:ODQ65586 NTU65545:NTU65586 NJY65545:NJY65586 NAC65545:NAC65586 MQG65545:MQG65586 MGK65545:MGK65586 LWO65545:LWO65586 LMS65545:LMS65586 LCW65545:LCW65586 KTA65545:KTA65586 KJE65545:KJE65586 JZI65545:JZI65586 JPM65545:JPM65586 JFQ65545:JFQ65586 IVU65545:IVU65586 ILY65545:ILY65586 ICC65545:ICC65586 HSG65545:HSG65586 HIK65545:HIK65586 GYO65545:GYO65586 GOS65545:GOS65586 GEW65545:GEW65586 FVA65545:FVA65586 FLE65545:FLE65586 FBI65545:FBI65586 ERM65545:ERM65586 EHQ65545:EHQ65586 DXU65545:DXU65586 DNY65545:DNY65586 DEC65545:DEC65586 CUG65545:CUG65586 CKK65545:CKK65586 CAO65545:CAO65586 BQS65545:BQS65586 BGW65545:BGW65586 AXA65545:AXA65586 ANE65545:ANE65586 ADI65545:ADI65586 TM65545:TM65586 JQ65545:JQ65586 U65545:U65586 WWC9:WWC50 WMG9:WMG50 WCK9:WCK50 VSO9:VSO50 VIS9:VIS50 UYW9:UYW50 UPA9:UPA50 UFE9:UFE50 TVI9:TVI50 TLM9:TLM50 TBQ9:TBQ50 SRU9:SRU50 SHY9:SHY50 RYC9:RYC50 ROG9:ROG50 REK9:REK50 QUO9:QUO50 QKS9:QKS50 QAW9:QAW50 PRA9:PRA50 PHE9:PHE50 OXI9:OXI50 ONM9:ONM50 ODQ9:ODQ50 NTU9:NTU50 NJY9:NJY50 NAC9:NAC50 MQG9:MQG50 MGK9:MGK50 LWO9:LWO50 LMS9:LMS50 LCW9:LCW50 KTA9:KTA50 KJE9:KJE50 JZI9:JZI50 JPM9:JPM50 JFQ9:JFQ50 IVU9:IVU50 ILY9:ILY50 ICC9:ICC50 HSG9:HSG50 HIK9:HIK50 GYO9:GYO50 GOS9:GOS50 GEW9:GEW50 FVA9:FVA50 FLE9:FLE50 FBI9:FBI50 ERM9:ERM50 EHQ9:EHQ50 DXU9:DXU50 DNY9:DNY50 DEC9:DEC50 CUG9:CUG50 CKK9:CKK50 CAO9:CAO50 BQS9:BQS50 BGW9:BGW50 AXA9:AXA50 ANE9:ANE50 ADI9:ADI50 TM9:TM50 U9:U50" xr:uid="{00000000-0002-0000-0500-000001000000}">
      <formula1>$BA$2:$BD$2</formula1>
    </dataValidation>
  </dataValidations>
  <pageMargins left="0.25" right="0.25" top="0.75" bottom="0.75" header="0.3" footer="0.3"/>
  <pageSetup scale="6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1" tint="0.34998626667073579"/>
    <outlinePr summaryBelow="0"/>
    <pageSetUpPr fitToPage="1"/>
  </sheetPr>
  <dimension ref="A1:M53"/>
  <sheetViews>
    <sheetView showGridLines="0" zoomScale="85" zoomScaleNormal="85" workbookViewId="0">
      <pane ySplit="15" topLeftCell="A16" activePane="bottomLeft" state="frozen"/>
      <selection activeCell="M19" sqref="M19"/>
      <selection pane="bottomLeft" activeCell="B51" sqref="B51:L53"/>
    </sheetView>
  </sheetViews>
  <sheetFormatPr defaultRowHeight="13.2" outlineLevelRow="1" x14ac:dyDescent="0.25"/>
  <cols>
    <col min="1" max="13" width="10.6640625" customWidth="1"/>
  </cols>
  <sheetData>
    <row r="1" spans="1:13" ht="39.9" customHeight="1" collapsed="1" thickBot="1" x14ac:dyDescent="0.3">
      <c r="A1" s="937" t="s">
        <v>234</v>
      </c>
      <c r="B1" s="938"/>
      <c r="C1" s="938"/>
      <c r="D1" s="938"/>
      <c r="E1" s="938"/>
      <c r="F1" s="938"/>
      <c r="G1" s="938"/>
      <c r="H1" s="938"/>
      <c r="I1" s="938"/>
      <c r="J1" s="938"/>
      <c r="K1" s="938"/>
      <c r="L1" s="938"/>
      <c r="M1" s="939"/>
    </row>
    <row r="2" spans="1:13" ht="9.9" hidden="1" customHeight="1" outlineLevel="1" x14ac:dyDescent="0.25">
      <c r="A2" s="1015" t="s">
        <v>235</v>
      </c>
      <c r="B2" s="1016"/>
      <c r="C2" s="1016"/>
      <c r="D2" s="1016"/>
      <c r="E2" s="1016"/>
      <c r="F2" s="1016"/>
      <c r="G2" s="1016"/>
      <c r="H2" s="1016"/>
      <c r="I2" s="1016"/>
      <c r="J2" s="1016"/>
      <c r="K2" s="1016"/>
      <c r="L2" s="1016"/>
      <c r="M2" s="1017"/>
    </row>
    <row r="3" spans="1:13" ht="9.9" hidden="1" customHeight="1" outlineLevel="1" thickBot="1" x14ac:dyDescent="0.3">
      <c r="A3" s="1018"/>
      <c r="B3" s="1019"/>
      <c r="C3" s="1019"/>
      <c r="D3" s="1019"/>
      <c r="E3" s="1019"/>
      <c r="F3" s="1019"/>
      <c r="G3" s="1019"/>
      <c r="H3" s="1019"/>
      <c r="I3" s="1019"/>
      <c r="J3" s="1019"/>
      <c r="K3" s="1019"/>
      <c r="L3" s="1019"/>
      <c r="M3" s="1020"/>
    </row>
    <row r="4" spans="1:13" ht="20.100000000000001" hidden="1" customHeight="1" outlineLevel="1" thickBot="1" x14ac:dyDescent="0.3">
      <c r="A4" s="1021" t="s">
        <v>200</v>
      </c>
      <c r="B4" s="1022"/>
      <c r="C4" s="981">
        <f>'Title Page'!D18</f>
        <v>0</v>
      </c>
      <c r="D4" s="981"/>
      <c r="E4" s="981"/>
      <c r="F4" s="333" t="s">
        <v>236</v>
      </c>
      <c r="G4" s="981">
        <f>'Title Page'!D21</f>
        <v>0</v>
      </c>
      <c r="H4" s="982"/>
      <c r="I4" s="981">
        <f>'Title Page'!D22</f>
        <v>0</v>
      </c>
      <c r="J4" s="982"/>
      <c r="K4" s="815" t="s">
        <v>207</v>
      </c>
      <c r="L4" s="1023">
        <f>'Title Page'!D19</f>
        <v>0</v>
      </c>
      <c r="M4" s="1024"/>
    </row>
    <row r="5" spans="1:13" ht="20.100000000000001" hidden="1" customHeight="1" outlineLevel="1" thickBot="1" x14ac:dyDescent="0.3">
      <c r="A5" s="1040" t="s">
        <v>237</v>
      </c>
      <c r="B5" s="1041"/>
      <c r="C5" s="1042">
        <f>'Title Page'!D5</f>
        <v>0</v>
      </c>
      <c r="D5" s="1042"/>
      <c r="E5" s="1042"/>
      <c r="F5" s="1042"/>
      <c r="G5" s="1042"/>
      <c r="H5" s="816" t="s">
        <v>209</v>
      </c>
      <c r="I5" s="1042">
        <f>'Title Page'!D7</f>
        <v>0</v>
      </c>
      <c r="J5" s="1042"/>
      <c r="K5" s="815" t="s">
        <v>238</v>
      </c>
      <c r="L5" s="1043"/>
      <c r="M5" s="1044"/>
    </row>
    <row r="6" spans="1:13" ht="20.100000000000001" hidden="1" customHeight="1" outlineLevel="1" thickBot="1" x14ac:dyDescent="0.3">
      <c r="A6" s="1045" t="s">
        <v>206</v>
      </c>
      <c r="B6" s="1025"/>
      <c r="C6" s="1026">
        <f>'Title Page'!D4</f>
        <v>0</v>
      </c>
      <c r="D6" s="1026"/>
      <c r="E6" s="1026"/>
      <c r="F6" s="1026"/>
      <c r="G6" s="1026"/>
      <c r="H6" s="1025" t="s">
        <v>239</v>
      </c>
      <c r="I6" s="1025"/>
      <c r="J6" s="1025"/>
      <c r="K6" s="1027"/>
      <c r="L6" s="1027"/>
      <c r="M6" s="1028"/>
    </row>
    <row r="7" spans="1:13" ht="13.8" hidden="1" outlineLevel="1" thickBot="1" x14ac:dyDescent="0.3">
      <c r="A7" s="1029" t="s">
        <v>214</v>
      </c>
      <c r="B7" s="1030"/>
      <c r="C7" s="1030"/>
      <c r="D7" s="1030"/>
      <c r="E7" s="1030"/>
      <c r="F7" s="1030"/>
      <c r="G7" s="1030"/>
      <c r="H7" s="1030"/>
      <c r="I7" s="1030"/>
      <c r="J7" s="1030"/>
      <c r="K7" s="1030"/>
      <c r="L7" s="1030"/>
      <c r="M7" s="1031"/>
    </row>
    <row r="8" spans="1:13" ht="12.9" hidden="1" customHeight="1" outlineLevel="1" x14ac:dyDescent="0.25">
      <c r="A8" s="1034" t="s">
        <v>240</v>
      </c>
      <c r="B8" s="1035"/>
      <c r="C8" s="1035"/>
      <c r="D8" s="1035"/>
      <c r="E8" s="1035"/>
      <c r="F8" s="1035"/>
      <c r="G8" s="1035"/>
      <c r="H8" s="1035"/>
      <c r="I8" s="1035"/>
      <c r="J8" s="1035"/>
      <c r="K8" s="1035"/>
      <c r="L8" s="1035"/>
      <c r="M8" s="1036"/>
    </row>
    <row r="9" spans="1:13" ht="12.9" hidden="1" customHeight="1" outlineLevel="1" x14ac:dyDescent="0.25">
      <c r="A9" s="1037"/>
      <c r="B9" s="1038"/>
      <c r="C9" s="1038"/>
      <c r="D9" s="1038"/>
      <c r="E9" s="1038"/>
      <c r="F9" s="1038"/>
      <c r="G9" s="1038"/>
      <c r="H9" s="1038"/>
      <c r="I9" s="1038"/>
      <c r="J9" s="1038"/>
      <c r="K9" s="1038"/>
      <c r="L9" s="1038"/>
      <c r="M9" s="1039"/>
    </row>
    <row r="10" spans="1:13" ht="13.8" hidden="1" outlineLevel="1" x14ac:dyDescent="0.25">
      <c r="A10" s="455"/>
      <c r="B10" s="456"/>
      <c r="C10" s="457"/>
      <c r="D10" s="457"/>
      <c r="E10" s="457"/>
      <c r="F10" s="457"/>
      <c r="G10" s="457"/>
      <c r="H10" s="457"/>
      <c r="I10" s="452"/>
      <c r="J10" s="452"/>
      <c r="K10" s="452"/>
      <c r="L10" s="452"/>
      <c r="M10" s="458"/>
    </row>
    <row r="11" spans="1:13" ht="12.75" hidden="1" customHeight="1" outlineLevel="1" x14ac:dyDescent="0.25">
      <c r="A11" s="459" t="s">
        <v>241</v>
      </c>
      <c r="B11" s="1032" t="s">
        <v>242</v>
      </c>
      <c r="C11" s="1032"/>
      <c r="D11" s="454"/>
      <c r="E11" s="1033" t="s">
        <v>243</v>
      </c>
      <c r="F11" s="1033"/>
      <c r="G11" s="454"/>
      <c r="H11" s="1033" t="s">
        <v>244</v>
      </c>
      <c r="I11" s="1033"/>
      <c r="J11" s="454"/>
      <c r="K11" s="1032" t="s">
        <v>245</v>
      </c>
      <c r="L11" s="1032"/>
      <c r="M11" s="453"/>
    </row>
    <row r="12" spans="1:13" ht="17.100000000000001" hidden="1" customHeight="1" outlineLevel="1" x14ac:dyDescent="0.25">
      <c r="A12" s="448"/>
      <c r="B12" s="1046"/>
      <c r="C12" s="1047"/>
      <c r="D12" s="452"/>
      <c r="E12" s="1048"/>
      <c r="F12" s="1048"/>
      <c r="G12" s="452"/>
      <c r="H12" s="1004"/>
      <c r="I12" s="1005"/>
      <c r="J12" s="454"/>
      <c r="K12" s="1004"/>
      <c r="L12" s="1005"/>
      <c r="M12" s="453"/>
    </row>
    <row r="13" spans="1:13" ht="18" hidden="1" customHeight="1" outlineLevel="1" thickBot="1" x14ac:dyDescent="0.3">
      <c r="A13" s="448"/>
      <c r="B13" s="449"/>
      <c r="C13" s="449"/>
      <c r="D13" s="450"/>
      <c r="E13" s="449"/>
      <c r="F13" s="449"/>
      <c r="G13" s="451"/>
      <c r="H13" s="449"/>
      <c r="I13" s="449"/>
      <c r="J13" s="452"/>
      <c r="K13" s="449"/>
      <c r="L13" s="449"/>
      <c r="M13" s="453"/>
    </row>
    <row r="14" spans="1:13" ht="15" hidden="1" customHeight="1" outlineLevel="1" x14ac:dyDescent="0.25">
      <c r="A14" s="1006" t="s">
        <v>246</v>
      </c>
      <c r="B14" s="1007"/>
      <c r="C14" s="1010" t="s">
        <v>247</v>
      </c>
      <c r="D14" s="1010"/>
      <c r="E14" s="1010"/>
      <c r="F14" s="1010"/>
      <c r="G14" s="1010" t="s">
        <v>248</v>
      </c>
      <c r="H14" s="1010" t="s">
        <v>249</v>
      </c>
      <c r="I14" s="1010"/>
      <c r="J14" s="1010"/>
      <c r="K14" s="1010"/>
      <c r="L14" s="1010" t="s">
        <v>250</v>
      </c>
      <c r="M14" s="1010"/>
    </row>
    <row r="15" spans="1:13" ht="15" hidden="1" customHeight="1" outlineLevel="1" thickBot="1" x14ac:dyDescent="0.3">
      <c r="A15" s="1008"/>
      <c r="B15" s="1009"/>
      <c r="C15" s="1011"/>
      <c r="D15" s="1011"/>
      <c r="E15" s="1011"/>
      <c r="F15" s="1011"/>
      <c r="G15" s="1011"/>
      <c r="H15" s="1011"/>
      <c r="I15" s="1011"/>
      <c r="J15" s="1011"/>
      <c r="K15" s="1011"/>
      <c r="L15" s="1011"/>
      <c r="M15" s="1011"/>
    </row>
    <row r="16" spans="1:13" ht="17.100000000000001" hidden="1" customHeight="1" outlineLevel="1" x14ac:dyDescent="0.25">
      <c r="A16" s="997"/>
      <c r="B16" s="998"/>
      <c r="C16" s="999"/>
      <c r="D16" s="999"/>
      <c r="E16" s="999"/>
      <c r="F16" s="999"/>
      <c r="G16" s="334"/>
      <c r="H16" s="1000"/>
      <c r="I16" s="1000"/>
      <c r="J16" s="1000"/>
      <c r="K16" s="1001"/>
      <c r="L16" s="1002"/>
      <c r="M16" s="1003"/>
    </row>
    <row r="17" spans="1:13" ht="17.100000000000001" hidden="1" customHeight="1" outlineLevel="1" x14ac:dyDescent="0.25">
      <c r="A17" s="983"/>
      <c r="B17" s="984"/>
      <c r="C17" s="985"/>
      <c r="D17" s="985"/>
      <c r="E17" s="985"/>
      <c r="F17" s="985"/>
      <c r="G17" s="335"/>
      <c r="H17" s="985"/>
      <c r="I17" s="985"/>
      <c r="J17" s="985"/>
      <c r="K17" s="986"/>
      <c r="L17" s="995"/>
      <c r="M17" s="996"/>
    </row>
    <row r="18" spans="1:13" ht="17.100000000000001" hidden="1" customHeight="1" outlineLevel="1" x14ac:dyDescent="0.25">
      <c r="A18" s="983"/>
      <c r="B18" s="984"/>
      <c r="C18" s="985"/>
      <c r="D18" s="985"/>
      <c r="E18" s="985"/>
      <c r="F18" s="985"/>
      <c r="G18" s="335"/>
      <c r="H18" s="985"/>
      <c r="I18" s="985"/>
      <c r="J18" s="985"/>
      <c r="K18" s="986"/>
      <c r="L18" s="1012"/>
      <c r="M18" s="1013"/>
    </row>
    <row r="19" spans="1:13" ht="17.100000000000001" hidden="1" customHeight="1" outlineLevel="1" x14ac:dyDescent="0.25">
      <c r="A19" s="983"/>
      <c r="B19" s="984"/>
      <c r="C19" s="985"/>
      <c r="D19" s="985"/>
      <c r="E19" s="985"/>
      <c r="F19" s="985"/>
      <c r="G19" s="335"/>
      <c r="H19" s="985"/>
      <c r="I19" s="985"/>
      <c r="J19" s="985"/>
      <c r="K19" s="986"/>
      <c r="L19" s="995"/>
      <c r="M19" s="996"/>
    </row>
    <row r="20" spans="1:13" ht="17.100000000000001" hidden="1" customHeight="1" outlineLevel="1" x14ac:dyDescent="0.25">
      <c r="A20" s="983"/>
      <c r="B20" s="984"/>
      <c r="C20" s="985"/>
      <c r="D20" s="985"/>
      <c r="E20" s="985"/>
      <c r="F20" s="985"/>
      <c r="G20" s="335"/>
      <c r="H20" s="985"/>
      <c r="I20" s="985"/>
      <c r="J20" s="985"/>
      <c r="K20" s="986"/>
      <c r="L20" s="995"/>
      <c r="M20" s="996"/>
    </row>
    <row r="21" spans="1:13" ht="17.100000000000001" hidden="1" customHeight="1" outlineLevel="1" x14ac:dyDescent="0.25">
      <c r="A21" s="983"/>
      <c r="B21" s="984"/>
      <c r="C21" s="985"/>
      <c r="D21" s="985"/>
      <c r="E21" s="985"/>
      <c r="F21" s="985"/>
      <c r="G21" s="335"/>
      <c r="H21" s="985"/>
      <c r="I21" s="985"/>
      <c r="J21" s="985"/>
      <c r="K21" s="986"/>
      <c r="L21" s="987"/>
      <c r="M21" s="988"/>
    </row>
    <row r="22" spans="1:13" ht="17.100000000000001" hidden="1" customHeight="1" outlineLevel="1" x14ac:dyDescent="0.25">
      <c r="A22" s="983"/>
      <c r="B22" s="984"/>
      <c r="C22" s="985"/>
      <c r="D22" s="985"/>
      <c r="E22" s="985"/>
      <c r="F22" s="985"/>
      <c r="G22" s="335"/>
      <c r="H22" s="985"/>
      <c r="I22" s="985"/>
      <c r="J22" s="985"/>
      <c r="K22" s="986"/>
      <c r="L22" s="987"/>
      <c r="M22" s="988"/>
    </row>
    <row r="23" spans="1:13" ht="17.100000000000001" hidden="1" customHeight="1" outlineLevel="1" x14ac:dyDescent="0.25">
      <c r="A23" s="983"/>
      <c r="B23" s="984"/>
      <c r="C23" s="985"/>
      <c r="D23" s="985"/>
      <c r="E23" s="985"/>
      <c r="F23" s="985"/>
      <c r="G23" s="335"/>
      <c r="H23" s="985"/>
      <c r="I23" s="985"/>
      <c r="J23" s="985"/>
      <c r="K23" s="986"/>
      <c r="L23" s="987"/>
      <c r="M23" s="988"/>
    </row>
    <row r="24" spans="1:13" ht="17.100000000000001" hidden="1" customHeight="1" outlineLevel="1" x14ac:dyDescent="0.25">
      <c r="A24" s="983"/>
      <c r="B24" s="984"/>
      <c r="C24" s="985"/>
      <c r="D24" s="985"/>
      <c r="E24" s="985"/>
      <c r="F24" s="985"/>
      <c r="G24" s="335"/>
      <c r="H24" s="985"/>
      <c r="I24" s="985"/>
      <c r="J24" s="985"/>
      <c r="K24" s="986"/>
      <c r="L24" s="987"/>
      <c r="M24" s="988"/>
    </row>
    <row r="25" spans="1:13" ht="17.100000000000001" hidden="1" customHeight="1" outlineLevel="1" x14ac:dyDescent="0.25">
      <c r="A25" s="983"/>
      <c r="B25" s="984"/>
      <c r="C25" s="985"/>
      <c r="D25" s="985"/>
      <c r="E25" s="985"/>
      <c r="F25" s="985"/>
      <c r="G25" s="335"/>
      <c r="H25" s="985"/>
      <c r="I25" s="985"/>
      <c r="J25" s="985"/>
      <c r="K25" s="986"/>
      <c r="L25" s="987"/>
      <c r="M25" s="988"/>
    </row>
    <row r="26" spans="1:13" ht="17.100000000000001" hidden="1" customHeight="1" outlineLevel="1" x14ac:dyDescent="0.25">
      <c r="A26" s="983"/>
      <c r="B26" s="984"/>
      <c r="C26" s="985"/>
      <c r="D26" s="985"/>
      <c r="E26" s="985"/>
      <c r="F26" s="985"/>
      <c r="G26" s="335"/>
      <c r="H26" s="985"/>
      <c r="I26" s="985"/>
      <c r="J26" s="985"/>
      <c r="K26" s="986"/>
      <c r="L26" s="987"/>
      <c r="M26" s="988"/>
    </row>
    <row r="27" spans="1:13" ht="17.100000000000001" hidden="1" customHeight="1" outlineLevel="1" x14ac:dyDescent="0.25">
      <c r="A27" s="983"/>
      <c r="B27" s="984"/>
      <c r="C27" s="985"/>
      <c r="D27" s="985"/>
      <c r="E27" s="985"/>
      <c r="F27" s="985"/>
      <c r="G27" s="335"/>
      <c r="H27" s="985"/>
      <c r="I27" s="985"/>
      <c r="J27" s="985"/>
      <c r="K27" s="986"/>
      <c r="L27" s="987"/>
      <c r="M27" s="988"/>
    </row>
    <row r="28" spans="1:13" ht="17.100000000000001" hidden="1" customHeight="1" outlineLevel="1" x14ac:dyDescent="0.25">
      <c r="A28" s="983"/>
      <c r="B28" s="984"/>
      <c r="C28" s="985"/>
      <c r="D28" s="985"/>
      <c r="E28" s="985"/>
      <c r="F28" s="985"/>
      <c r="G28" s="335"/>
      <c r="H28" s="985"/>
      <c r="I28" s="985"/>
      <c r="J28" s="985"/>
      <c r="K28" s="986"/>
      <c r="L28" s="987"/>
      <c r="M28" s="988"/>
    </row>
    <row r="29" spans="1:13" ht="17.100000000000001" hidden="1" customHeight="1" outlineLevel="1" x14ac:dyDescent="0.25">
      <c r="A29" s="983"/>
      <c r="B29" s="984"/>
      <c r="C29" s="985"/>
      <c r="D29" s="985"/>
      <c r="E29" s="985"/>
      <c r="F29" s="985"/>
      <c r="G29" s="335"/>
      <c r="H29" s="985"/>
      <c r="I29" s="985"/>
      <c r="J29" s="985"/>
      <c r="K29" s="986"/>
      <c r="L29" s="987"/>
      <c r="M29" s="988"/>
    </row>
    <row r="30" spans="1:13" ht="17.100000000000001" hidden="1" customHeight="1" outlineLevel="1" x14ac:dyDescent="0.25">
      <c r="A30" s="983"/>
      <c r="B30" s="984"/>
      <c r="C30" s="985"/>
      <c r="D30" s="985"/>
      <c r="E30" s="985"/>
      <c r="F30" s="985"/>
      <c r="G30" s="335"/>
      <c r="H30" s="985"/>
      <c r="I30" s="985"/>
      <c r="J30" s="985"/>
      <c r="K30" s="986"/>
      <c r="L30" s="987"/>
      <c r="M30" s="988"/>
    </row>
    <row r="31" spans="1:13" ht="17.100000000000001" hidden="1" customHeight="1" outlineLevel="1" x14ac:dyDescent="0.25">
      <c r="A31" s="983"/>
      <c r="B31" s="984"/>
      <c r="C31" s="985"/>
      <c r="D31" s="985"/>
      <c r="E31" s="985"/>
      <c r="F31" s="985"/>
      <c r="G31" s="335"/>
      <c r="H31" s="985"/>
      <c r="I31" s="985"/>
      <c r="J31" s="985"/>
      <c r="K31" s="986"/>
      <c r="L31" s="987"/>
      <c r="M31" s="988"/>
    </row>
    <row r="32" spans="1:13" ht="17.100000000000001" hidden="1" customHeight="1" outlineLevel="1" x14ac:dyDescent="0.25">
      <c r="A32" s="983"/>
      <c r="B32" s="984"/>
      <c r="C32" s="985"/>
      <c r="D32" s="985"/>
      <c r="E32" s="985"/>
      <c r="F32" s="985"/>
      <c r="G32" s="335"/>
      <c r="H32" s="985"/>
      <c r="I32" s="985"/>
      <c r="J32" s="985"/>
      <c r="K32" s="986"/>
      <c r="L32" s="987"/>
      <c r="M32" s="988"/>
    </row>
    <row r="33" spans="1:13" ht="17.100000000000001" hidden="1" customHeight="1" outlineLevel="1" x14ac:dyDescent="0.25">
      <c r="A33" s="983"/>
      <c r="B33" s="984"/>
      <c r="C33" s="985"/>
      <c r="D33" s="985"/>
      <c r="E33" s="985"/>
      <c r="F33" s="985"/>
      <c r="G33" s="335"/>
      <c r="H33" s="985"/>
      <c r="I33" s="985"/>
      <c r="J33" s="985"/>
      <c r="K33" s="986"/>
      <c r="L33" s="987"/>
      <c r="M33" s="988"/>
    </row>
    <row r="34" spans="1:13" ht="17.100000000000001" hidden="1" customHeight="1" outlineLevel="1" x14ac:dyDescent="0.25">
      <c r="A34" s="983"/>
      <c r="B34" s="984"/>
      <c r="C34" s="985"/>
      <c r="D34" s="985"/>
      <c r="E34" s="985"/>
      <c r="F34" s="985"/>
      <c r="G34" s="335"/>
      <c r="H34" s="985"/>
      <c r="I34" s="985"/>
      <c r="J34" s="985"/>
      <c r="K34" s="986"/>
      <c r="L34" s="987"/>
      <c r="M34" s="988"/>
    </row>
    <row r="35" spans="1:13" ht="17.100000000000001" hidden="1" customHeight="1" outlineLevel="1" x14ac:dyDescent="0.25">
      <c r="A35" s="983"/>
      <c r="B35" s="984"/>
      <c r="C35" s="985"/>
      <c r="D35" s="985"/>
      <c r="E35" s="985"/>
      <c r="F35" s="985"/>
      <c r="G35" s="335"/>
      <c r="H35" s="985"/>
      <c r="I35" s="985"/>
      <c r="J35" s="985"/>
      <c r="K35" s="986"/>
      <c r="L35" s="987"/>
      <c r="M35" s="988"/>
    </row>
    <row r="36" spans="1:13" ht="17.100000000000001" hidden="1" customHeight="1" outlineLevel="1" x14ac:dyDescent="0.25">
      <c r="A36" s="983"/>
      <c r="B36" s="984"/>
      <c r="C36" s="985"/>
      <c r="D36" s="985"/>
      <c r="E36" s="985"/>
      <c r="F36" s="985"/>
      <c r="G36" s="335"/>
      <c r="H36" s="985"/>
      <c r="I36" s="985"/>
      <c r="J36" s="985"/>
      <c r="K36" s="986"/>
      <c r="L36" s="987"/>
      <c r="M36" s="988"/>
    </row>
    <row r="37" spans="1:13" ht="17.100000000000001" hidden="1" customHeight="1" outlineLevel="1" x14ac:dyDescent="0.25">
      <c r="A37" s="983"/>
      <c r="B37" s="984"/>
      <c r="C37" s="985"/>
      <c r="D37" s="985"/>
      <c r="E37" s="985"/>
      <c r="F37" s="985"/>
      <c r="G37" s="335"/>
      <c r="H37" s="985"/>
      <c r="I37" s="985"/>
      <c r="J37" s="985"/>
      <c r="K37" s="986"/>
      <c r="L37" s="987"/>
      <c r="M37" s="988"/>
    </row>
    <row r="38" spans="1:13" ht="17.100000000000001" hidden="1" customHeight="1" outlineLevel="1" x14ac:dyDescent="0.25">
      <c r="A38" s="983"/>
      <c r="B38" s="984"/>
      <c r="C38" s="985"/>
      <c r="D38" s="985"/>
      <c r="E38" s="985"/>
      <c r="F38" s="985"/>
      <c r="G38" s="335"/>
      <c r="H38" s="985"/>
      <c r="I38" s="985"/>
      <c r="J38" s="985"/>
      <c r="K38" s="986"/>
      <c r="L38" s="987"/>
      <c r="M38" s="988"/>
    </row>
    <row r="39" spans="1:13" ht="17.100000000000001" hidden="1" customHeight="1" outlineLevel="1" x14ac:dyDescent="0.25">
      <c r="A39" s="983"/>
      <c r="B39" s="984"/>
      <c r="C39" s="985"/>
      <c r="D39" s="985"/>
      <c r="E39" s="985"/>
      <c r="F39" s="985"/>
      <c r="G39" s="335"/>
      <c r="H39" s="985"/>
      <c r="I39" s="985"/>
      <c r="J39" s="985"/>
      <c r="K39" s="986"/>
      <c r="L39" s="987"/>
      <c r="M39" s="988"/>
    </row>
    <row r="40" spans="1:13" ht="17.100000000000001" hidden="1" customHeight="1" outlineLevel="1" x14ac:dyDescent="0.25">
      <c r="A40" s="983"/>
      <c r="B40" s="984"/>
      <c r="C40" s="985"/>
      <c r="D40" s="985"/>
      <c r="E40" s="985"/>
      <c r="F40" s="985"/>
      <c r="G40" s="335"/>
      <c r="H40" s="985"/>
      <c r="I40" s="985"/>
      <c r="J40" s="985"/>
      <c r="K40" s="986"/>
      <c r="L40" s="987"/>
      <c r="M40" s="988"/>
    </row>
    <row r="41" spans="1:13" ht="17.100000000000001" hidden="1" customHeight="1" outlineLevel="1" x14ac:dyDescent="0.25">
      <c r="A41" s="983"/>
      <c r="B41" s="984"/>
      <c r="C41" s="985"/>
      <c r="D41" s="985"/>
      <c r="E41" s="985"/>
      <c r="F41" s="985"/>
      <c r="G41" s="335"/>
      <c r="H41" s="985"/>
      <c r="I41" s="985"/>
      <c r="J41" s="985"/>
      <c r="K41" s="986"/>
      <c r="L41" s="987"/>
      <c r="M41" s="988"/>
    </row>
    <row r="42" spans="1:13" ht="17.100000000000001" hidden="1" customHeight="1" outlineLevel="1" x14ac:dyDescent="0.25">
      <c r="A42" s="983"/>
      <c r="B42" s="984"/>
      <c r="C42" s="985"/>
      <c r="D42" s="985"/>
      <c r="E42" s="985"/>
      <c r="F42" s="985"/>
      <c r="G42" s="335"/>
      <c r="H42" s="985"/>
      <c r="I42" s="985"/>
      <c r="J42" s="985"/>
      <c r="K42" s="986"/>
      <c r="L42" s="987"/>
      <c r="M42" s="988"/>
    </row>
    <row r="43" spans="1:13" ht="17.100000000000001" hidden="1" customHeight="1" outlineLevel="1" x14ac:dyDescent="0.25">
      <c r="A43" s="983"/>
      <c r="B43" s="984"/>
      <c r="C43" s="985"/>
      <c r="D43" s="985"/>
      <c r="E43" s="985"/>
      <c r="F43" s="985"/>
      <c r="G43" s="335"/>
      <c r="H43" s="985"/>
      <c r="I43" s="985"/>
      <c r="J43" s="985"/>
      <c r="K43" s="986"/>
      <c r="L43" s="987"/>
      <c r="M43" s="988"/>
    </row>
    <row r="44" spans="1:13" ht="17.100000000000001" hidden="1" customHeight="1" outlineLevel="1" x14ac:dyDescent="0.25">
      <c r="A44" s="983"/>
      <c r="B44" s="984"/>
      <c r="C44" s="985"/>
      <c r="D44" s="985"/>
      <c r="E44" s="985"/>
      <c r="F44" s="985"/>
      <c r="G44" s="335"/>
      <c r="H44" s="985"/>
      <c r="I44" s="985"/>
      <c r="J44" s="985"/>
      <c r="K44" s="986"/>
      <c r="L44" s="987"/>
      <c r="M44" s="988"/>
    </row>
    <row r="45" spans="1:13" ht="17.100000000000001" hidden="1" customHeight="1" outlineLevel="1" x14ac:dyDescent="0.25">
      <c r="A45" s="983"/>
      <c r="B45" s="984"/>
      <c r="C45" s="985"/>
      <c r="D45" s="985"/>
      <c r="E45" s="985"/>
      <c r="F45" s="985"/>
      <c r="G45" s="335"/>
      <c r="H45" s="985"/>
      <c r="I45" s="985"/>
      <c r="J45" s="985"/>
      <c r="K45" s="986"/>
      <c r="L45" s="987"/>
      <c r="M45" s="988"/>
    </row>
    <row r="46" spans="1:13" ht="17.100000000000001" hidden="1" customHeight="1" outlineLevel="1" x14ac:dyDescent="0.25">
      <c r="A46" s="983"/>
      <c r="B46" s="984"/>
      <c r="C46" s="985"/>
      <c r="D46" s="985"/>
      <c r="E46" s="985"/>
      <c r="F46" s="985"/>
      <c r="G46" s="335"/>
      <c r="H46" s="985"/>
      <c r="I46" s="985"/>
      <c r="J46" s="985"/>
      <c r="K46" s="986"/>
      <c r="L46" s="987"/>
      <c r="M46" s="988"/>
    </row>
    <row r="47" spans="1:13" ht="17.100000000000001" hidden="1" customHeight="1" outlineLevel="1" thickBot="1" x14ac:dyDescent="0.3">
      <c r="A47" s="989"/>
      <c r="B47" s="990"/>
      <c r="C47" s="991"/>
      <c r="D47" s="991"/>
      <c r="E47" s="991"/>
      <c r="F47" s="991"/>
      <c r="G47" s="336"/>
      <c r="H47" s="991"/>
      <c r="I47" s="991"/>
      <c r="J47" s="991"/>
      <c r="K47" s="992"/>
      <c r="L47" s="993"/>
      <c r="M47" s="994"/>
    </row>
    <row r="48" spans="1:13" hidden="1" outlineLevel="1" x14ac:dyDescent="0.25"/>
    <row r="51" spans="2:12" ht="13.2" customHeight="1" x14ac:dyDescent="0.25">
      <c r="B51" s="1014" t="s">
        <v>251</v>
      </c>
      <c r="C51" s="1014"/>
      <c r="D51" s="1014"/>
      <c r="E51" s="1014"/>
      <c r="F51" s="1014"/>
      <c r="G51" s="1014"/>
      <c r="H51" s="1014"/>
      <c r="I51" s="1014"/>
      <c r="J51" s="1014"/>
      <c r="K51" s="1014"/>
      <c r="L51" s="1014"/>
    </row>
    <row r="52" spans="2:12" ht="12.75" customHeight="1" x14ac:dyDescent="0.25">
      <c r="B52" s="1014"/>
      <c r="C52" s="1014"/>
      <c r="D52" s="1014"/>
      <c r="E52" s="1014"/>
      <c r="F52" s="1014"/>
      <c r="G52" s="1014"/>
      <c r="H52" s="1014"/>
      <c r="I52" s="1014"/>
      <c r="J52" s="1014"/>
      <c r="K52" s="1014"/>
      <c r="L52" s="1014"/>
    </row>
    <row r="53" spans="2:12" ht="23.25" customHeight="1" x14ac:dyDescent="0.25">
      <c r="B53" s="1014"/>
      <c r="C53" s="1014"/>
      <c r="D53" s="1014"/>
      <c r="E53" s="1014"/>
      <c r="F53" s="1014"/>
      <c r="G53" s="1014"/>
      <c r="H53" s="1014"/>
      <c r="I53" s="1014"/>
      <c r="J53" s="1014"/>
      <c r="K53" s="1014"/>
      <c r="L53" s="1014"/>
    </row>
  </sheetData>
  <mergeCells count="159">
    <mergeCell ref="B51:L53"/>
    <mergeCell ref="A2:M3"/>
    <mergeCell ref="A4:B4"/>
    <mergeCell ref="L4:M4"/>
    <mergeCell ref="A1:M1"/>
    <mergeCell ref="C4:E4"/>
    <mergeCell ref="G4:H4"/>
    <mergeCell ref="H6:J6"/>
    <mergeCell ref="C6:G6"/>
    <mergeCell ref="K6:M6"/>
    <mergeCell ref="A7:M7"/>
    <mergeCell ref="B11:C11"/>
    <mergeCell ref="E11:F11"/>
    <mergeCell ref="H11:I11"/>
    <mergeCell ref="K11:L11"/>
    <mergeCell ref="A8:M9"/>
    <mergeCell ref="A5:B5"/>
    <mergeCell ref="C5:G5"/>
    <mergeCell ref="I5:J5"/>
    <mergeCell ref="L5:M5"/>
    <mergeCell ref="A6:B6"/>
    <mergeCell ref="B12:C12"/>
    <mergeCell ref="E12:F12"/>
    <mergeCell ref="H12:I12"/>
    <mergeCell ref="K12:L12"/>
    <mergeCell ref="A14:B15"/>
    <mergeCell ref="C14:F15"/>
    <mergeCell ref="G14:G15"/>
    <mergeCell ref="H14:K15"/>
    <mergeCell ref="L14:M15"/>
    <mergeCell ref="A18:B18"/>
    <mergeCell ref="C18:F18"/>
    <mergeCell ref="H18:K18"/>
    <mergeCell ref="L18:M18"/>
    <mergeCell ref="A19:B19"/>
    <mergeCell ref="C19:F19"/>
    <mergeCell ref="H19:K19"/>
    <mergeCell ref="L19:M19"/>
    <mergeCell ref="A16:B16"/>
    <mergeCell ref="C16:F16"/>
    <mergeCell ref="H16:K16"/>
    <mergeCell ref="L16:M16"/>
    <mergeCell ref="A17:B17"/>
    <mergeCell ref="C17:F17"/>
    <mergeCell ref="H17:K17"/>
    <mergeCell ref="L17:M17"/>
    <mergeCell ref="A22:B22"/>
    <mergeCell ref="C22:F22"/>
    <mergeCell ref="H22:K22"/>
    <mergeCell ref="L22:M22"/>
    <mergeCell ref="A23:B23"/>
    <mergeCell ref="C23:F23"/>
    <mergeCell ref="H23:K23"/>
    <mergeCell ref="L23:M23"/>
    <mergeCell ref="A20:B20"/>
    <mergeCell ref="C20:F20"/>
    <mergeCell ref="H20:K20"/>
    <mergeCell ref="L20:M20"/>
    <mergeCell ref="A21:B21"/>
    <mergeCell ref="C21:F21"/>
    <mergeCell ref="H21:K21"/>
    <mergeCell ref="L21:M21"/>
    <mergeCell ref="A26:B26"/>
    <mergeCell ref="C26:F26"/>
    <mergeCell ref="H26:K26"/>
    <mergeCell ref="L26:M26"/>
    <mergeCell ref="A27:B27"/>
    <mergeCell ref="C27:F27"/>
    <mergeCell ref="H27:K27"/>
    <mergeCell ref="L27:M27"/>
    <mergeCell ref="A24:B24"/>
    <mergeCell ref="C24:F24"/>
    <mergeCell ref="H24:K24"/>
    <mergeCell ref="L24:M24"/>
    <mergeCell ref="A25:B25"/>
    <mergeCell ref="C25:F25"/>
    <mergeCell ref="H25:K25"/>
    <mergeCell ref="L25:M25"/>
    <mergeCell ref="A30:B30"/>
    <mergeCell ref="C30:F30"/>
    <mergeCell ref="H30:K30"/>
    <mergeCell ref="L30:M30"/>
    <mergeCell ref="A31:B31"/>
    <mergeCell ref="C31:F31"/>
    <mergeCell ref="H31:K31"/>
    <mergeCell ref="L31:M31"/>
    <mergeCell ref="A28:B28"/>
    <mergeCell ref="C28:F28"/>
    <mergeCell ref="H28:K28"/>
    <mergeCell ref="L28:M28"/>
    <mergeCell ref="A29:B29"/>
    <mergeCell ref="C29:F29"/>
    <mergeCell ref="H29:K29"/>
    <mergeCell ref="L29:M29"/>
    <mergeCell ref="A34:B34"/>
    <mergeCell ref="C34:F34"/>
    <mergeCell ref="H34:K34"/>
    <mergeCell ref="L34:M34"/>
    <mergeCell ref="A35:B35"/>
    <mergeCell ref="C35:F35"/>
    <mergeCell ref="H35:K35"/>
    <mergeCell ref="L35:M35"/>
    <mergeCell ref="A32:B32"/>
    <mergeCell ref="C32:F32"/>
    <mergeCell ref="H32:K32"/>
    <mergeCell ref="L32:M32"/>
    <mergeCell ref="A33:B33"/>
    <mergeCell ref="C33:F33"/>
    <mergeCell ref="H33:K33"/>
    <mergeCell ref="L33:M33"/>
    <mergeCell ref="A38:B38"/>
    <mergeCell ref="C38:F38"/>
    <mergeCell ref="H38:K38"/>
    <mergeCell ref="L38:M38"/>
    <mergeCell ref="A39:B39"/>
    <mergeCell ref="C39:F39"/>
    <mergeCell ref="H39:K39"/>
    <mergeCell ref="L39:M39"/>
    <mergeCell ref="A36:B36"/>
    <mergeCell ref="C36:F36"/>
    <mergeCell ref="H36:K36"/>
    <mergeCell ref="L36:M36"/>
    <mergeCell ref="A37:B37"/>
    <mergeCell ref="C37:F37"/>
    <mergeCell ref="H37:K37"/>
    <mergeCell ref="L37:M37"/>
    <mergeCell ref="L43:M43"/>
    <mergeCell ref="A40:B40"/>
    <mergeCell ref="C40:F40"/>
    <mergeCell ref="H40:K40"/>
    <mergeCell ref="L40:M40"/>
    <mergeCell ref="A41:B41"/>
    <mergeCell ref="C41:F41"/>
    <mergeCell ref="H41:K41"/>
    <mergeCell ref="L41:M41"/>
    <mergeCell ref="I4:J4"/>
    <mergeCell ref="A46:B46"/>
    <mergeCell ref="C46:F46"/>
    <mergeCell ref="H46:K46"/>
    <mergeCell ref="L46:M46"/>
    <mergeCell ref="A47:B47"/>
    <mergeCell ref="C47:F47"/>
    <mergeCell ref="H47:K47"/>
    <mergeCell ref="L47:M47"/>
    <mergeCell ref="A44:B44"/>
    <mergeCell ref="C44:F44"/>
    <mergeCell ref="H44:K44"/>
    <mergeCell ref="L44:M44"/>
    <mergeCell ref="A45:B45"/>
    <mergeCell ref="C45:F45"/>
    <mergeCell ref="H45:K45"/>
    <mergeCell ref="L45:M45"/>
    <mergeCell ref="A42:B42"/>
    <mergeCell ref="C42:F42"/>
    <mergeCell ref="H42:K42"/>
    <mergeCell ref="L42:M42"/>
    <mergeCell ref="A43:B43"/>
    <mergeCell ref="C43:F43"/>
    <mergeCell ref="H43:K43"/>
  </mergeCells>
  <pageMargins left="0.25" right="0.25" top="0.75" bottom="0.75" header="0.3" footer="0.3"/>
  <pageSetup scale="74" fitToHeight="0"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Activity" prompt="VA = Value Added_x000a_NVA = No Value Added_x000a_Waste = Waste" xr:uid="{758EB2F2-1B09-4605-A0D7-E58E4A3C10C6}">
          <x14:formula1>
            <xm:f>Lists!$E$2:$E$4</xm:f>
          </x14:formula1>
          <xm:sqref>G16:G47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1" tint="0.34998626667073579"/>
    <outlinePr summaryBelow="0"/>
    <pageSetUpPr fitToPage="1"/>
  </sheetPr>
  <dimension ref="A1:BK56"/>
  <sheetViews>
    <sheetView zoomScale="85" zoomScaleNormal="85" workbookViewId="0">
      <pane ySplit="8" topLeftCell="A21" activePane="bottomLeft" state="frozen"/>
      <selection activeCell="M19" sqref="M19"/>
      <selection pane="bottomLeft" activeCell="E54" sqref="E54:P56"/>
    </sheetView>
  </sheetViews>
  <sheetFormatPr defaultRowHeight="13.2" outlineLevelRow="1" x14ac:dyDescent="0.25"/>
  <cols>
    <col min="1" max="1" width="6.44140625" style="337" customWidth="1"/>
    <col min="2" max="2" width="6.109375" style="337" customWidth="1"/>
    <col min="3" max="4" width="16.6640625" style="337" customWidth="1"/>
    <col min="5" max="5" width="15.88671875" style="337" customWidth="1"/>
    <col min="6" max="6" width="6.109375" style="343" customWidth="1"/>
    <col min="7" max="7" width="6.109375" style="337" customWidth="1"/>
    <col min="8" max="8" width="16.6640625" style="337" customWidth="1"/>
    <col min="9" max="9" width="6.109375" style="343" customWidth="1"/>
    <col min="10" max="11" width="16.6640625" style="337" customWidth="1"/>
    <col min="12" max="12" width="6.109375" style="343" customWidth="1"/>
    <col min="13" max="13" width="7" style="343" bestFit="1" customWidth="1"/>
    <col min="14" max="14" width="16.44140625" style="337" customWidth="1"/>
    <col min="15" max="15" width="16.6640625" style="337" customWidth="1"/>
    <col min="16" max="16" width="14.88671875" style="337" bestFit="1" customWidth="1"/>
    <col min="17" max="20" width="6.109375" style="360" customWidth="1"/>
    <col min="21" max="21" width="8.6640625" style="196" customWidth="1"/>
    <col min="22" max="256" width="9.109375" style="196"/>
    <col min="257" max="257" width="6.44140625" style="196" customWidth="1"/>
    <col min="258" max="258" width="6.109375" style="196" customWidth="1"/>
    <col min="259" max="260" width="16.6640625" style="196" customWidth="1"/>
    <col min="261" max="261" width="15.88671875" style="196" customWidth="1"/>
    <col min="262" max="263" width="6.109375" style="196" customWidth="1"/>
    <col min="264" max="264" width="16.6640625" style="196" customWidth="1"/>
    <col min="265" max="265" width="6.109375" style="196" customWidth="1"/>
    <col min="266" max="267" width="16.6640625" style="196" customWidth="1"/>
    <col min="268" max="268" width="6.109375" style="196" customWidth="1"/>
    <col min="269" max="269" width="7" style="196" bestFit="1" customWidth="1"/>
    <col min="270" max="270" width="16.44140625" style="196" customWidth="1"/>
    <col min="271" max="271" width="16.6640625" style="196" customWidth="1"/>
    <col min="272" max="272" width="14.88671875" style="196" bestFit="1" customWidth="1"/>
    <col min="273" max="276" width="6.109375" style="196" customWidth="1"/>
    <col min="277" max="277" width="8.6640625" style="196" customWidth="1"/>
    <col min="278" max="512" width="9.109375" style="196"/>
    <col min="513" max="513" width="6.44140625" style="196" customWidth="1"/>
    <col min="514" max="514" width="6.109375" style="196" customWidth="1"/>
    <col min="515" max="516" width="16.6640625" style="196" customWidth="1"/>
    <col min="517" max="517" width="15.88671875" style="196" customWidth="1"/>
    <col min="518" max="519" width="6.109375" style="196" customWidth="1"/>
    <col min="520" max="520" width="16.6640625" style="196" customWidth="1"/>
    <col min="521" max="521" width="6.109375" style="196" customWidth="1"/>
    <col min="522" max="523" width="16.6640625" style="196" customWidth="1"/>
    <col min="524" max="524" width="6.109375" style="196" customWidth="1"/>
    <col min="525" max="525" width="7" style="196" bestFit="1" customWidth="1"/>
    <col min="526" max="526" width="16.44140625" style="196" customWidth="1"/>
    <col min="527" max="527" width="16.6640625" style="196" customWidth="1"/>
    <col min="528" max="528" width="14.88671875" style="196" bestFit="1" customWidth="1"/>
    <col min="529" max="532" width="6.109375" style="196" customWidth="1"/>
    <col min="533" max="533" width="8.6640625" style="196" customWidth="1"/>
    <col min="534" max="768" width="9.109375" style="196"/>
    <col min="769" max="769" width="6.44140625" style="196" customWidth="1"/>
    <col min="770" max="770" width="6.109375" style="196" customWidth="1"/>
    <col min="771" max="772" width="16.6640625" style="196" customWidth="1"/>
    <col min="773" max="773" width="15.88671875" style="196" customWidth="1"/>
    <col min="774" max="775" width="6.109375" style="196" customWidth="1"/>
    <col min="776" max="776" width="16.6640625" style="196" customWidth="1"/>
    <col min="777" max="777" width="6.109375" style="196" customWidth="1"/>
    <col min="778" max="779" width="16.6640625" style="196" customWidth="1"/>
    <col min="780" max="780" width="6.109375" style="196" customWidth="1"/>
    <col min="781" max="781" width="7" style="196" bestFit="1" customWidth="1"/>
    <col min="782" max="782" width="16.44140625" style="196" customWidth="1"/>
    <col min="783" max="783" width="16.6640625" style="196" customWidth="1"/>
    <col min="784" max="784" width="14.88671875" style="196" bestFit="1" customWidth="1"/>
    <col min="785" max="788" width="6.109375" style="196" customWidth="1"/>
    <col min="789" max="789" width="8.6640625" style="196" customWidth="1"/>
    <col min="790" max="1024" width="9.109375" style="196"/>
    <col min="1025" max="1025" width="6.44140625" style="196" customWidth="1"/>
    <col min="1026" max="1026" width="6.109375" style="196" customWidth="1"/>
    <col min="1027" max="1028" width="16.6640625" style="196" customWidth="1"/>
    <col min="1029" max="1029" width="15.88671875" style="196" customWidth="1"/>
    <col min="1030" max="1031" width="6.109375" style="196" customWidth="1"/>
    <col min="1032" max="1032" width="16.6640625" style="196" customWidth="1"/>
    <col min="1033" max="1033" width="6.109375" style="196" customWidth="1"/>
    <col min="1034" max="1035" width="16.6640625" style="196" customWidth="1"/>
    <col min="1036" max="1036" width="6.109375" style="196" customWidth="1"/>
    <col min="1037" max="1037" width="7" style="196" bestFit="1" customWidth="1"/>
    <col min="1038" max="1038" width="16.44140625" style="196" customWidth="1"/>
    <col min="1039" max="1039" width="16.6640625" style="196" customWidth="1"/>
    <col min="1040" max="1040" width="14.88671875" style="196" bestFit="1" customWidth="1"/>
    <col min="1041" max="1044" width="6.109375" style="196" customWidth="1"/>
    <col min="1045" max="1045" width="8.6640625" style="196" customWidth="1"/>
    <col min="1046" max="1280" width="9.109375" style="196"/>
    <col min="1281" max="1281" width="6.44140625" style="196" customWidth="1"/>
    <col min="1282" max="1282" width="6.109375" style="196" customWidth="1"/>
    <col min="1283" max="1284" width="16.6640625" style="196" customWidth="1"/>
    <col min="1285" max="1285" width="15.88671875" style="196" customWidth="1"/>
    <col min="1286" max="1287" width="6.109375" style="196" customWidth="1"/>
    <col min="1288" max="1288" width="16.6640625" style="196" customWidth="1"/>
    <col min="1289" max="1289" width="6.109375" style="196" customWidth="1"/>
    <col min="1290" max="1291" width="16.6640625" style="196" customWidth="1"/>
    <col min="1292" max="1292" width="6.109375" style="196" customWidth="1"/>
    <col min="1293" max="1293" width="7" style="196" bestFit="1" customWidth="1"/>
    <col min="1294" max="1294" width="16.44140625" style="196" customWidth="1"/>
    <col min="1295" max="1295" width="16.6640625" style="196" customWidth="1"/>
    <col min="1296" max="1296" width="14.88671875" style="196" bestFit="1" customWidth="1"/>
    <col min="1297" max="1300" width="6.109375" style="196" customWidth="1"/>
    <col min="1301" max="1301" width="8.6640625" style="196" customWidth="1"/>
    <col min="1302" max="1536" width="9.109375" style="196"/>
    <col min="1537" max="1537" width="6.44140625" style="196" customWidth="1"/>
    <col min="1538" max="1538" width="6.109375" style="196" customWidth="1"/>
    <col min="1539" max="1540" width="16.6640625" style="196" customWidth="1"/>
    <col min="1541" max="1541" width="15.88671875" style="196" customWidth="1"/>
    <col min="1542" max="1543" width="6.109375" style="196" customWidth="1"/>
    <col min="1544" max="1544" width="16.6640625" style="196" customWidth="1"/>
    <col min="1545" max="1545" width="6.109375" style="196" customWidth="1"/>
    <col min="1546" max="1547" width="16.6640625" style="196" customWidth="1"/>
    <col min="1548" max="1548" width="6.109375" style="196" customWidth="1"/>
    <col min="1549" max="1549" width="7" style="196" bestFit="1" customWidth="1"/>
    <col min="1550" max="1550" width="16.44140625" style="196" customWidth="1"/>
    <col min="1551" max="1551" width="16.6640625" style="196" customWidth="1"/>
    <col min="1552" max="1552" width="14.88671875" style="196" bestFit="1" customWidth="1"/>
    <col min="1553" max="1556" width="6.109375" style="196" customWidth="1"/>
    <col min="1557" max="1557" width="8.6640625" style="196" customWidth="1"/>
    <col min="1558" max="1792" width="9.109375" style="196"/>
    <col min="1793" max="1793" width="6.44140625" style="196" customWidth="1"/>
    <col min="1794" max="1794" width="6.109375" style="196" customWidth="1"/>
    <col min="1795" max="1796" width="16.6640625" style="196" customWidth="1"/>
    <col min="1797" max="1797" width="15.88671875" style="196" customWidth="1"/>
    <col min="1798" max="1799" width="6.109375" style="196" customWidth="1"/>
    <col min="1800" max="1800" width="16.6640625" style="196" customWidth="1"/>
    <col min="1801" max="1801" width="6.109375" style="196" customWidth="1"/>
    <col min="1802" max="1803" width="16.6640625" style="196" customWidth="1"/>
    <col min="1804" max="1804" width="6.109375" style="196" customWidth="1"/>
    <col min="1805" max="1805" width="7" style="196" bestFit="1" customWidth="1"/>
    <col min="1806" max="1806" width="16.44140625" style="196" customWidth="1"/>
    <col min="1807" max="1807" width="16.6640625" style="196" customWidth="1"/>
    <col min="1808" max="1808" width="14.88671875" style="196" bestFit="1" customWidth="1"/>
    <col min="1809" max="1812" width="6.109375" style="196" customWidth="1"/>
    <col min="1813" max="1813" width="8.6640625" style="196" customWidth="1"/>
    <col min="1814" max="2048" width="9.109375" style="196"/>
    <col min="2049" max="2049" width="6.44140625" style="196" customWidth="1"/>
    <col min="2050" max="2050" width="6.109375" style="196" customWidth="1"/>
    <col min="2051" max="2052" width="16.6640625" style="196" customWidth="1"/>
    <col min="2053" max="2053" width="15.88671875" style="196" customWidth="1"/>
    <col min="2054" max="2055" width="6.109375" style="196" customWidth="1"/>
    <col min="2056" max="2056" width="16.6640625" style="196" customWidth="1"/>
    <col min="2057" max="2057" width="6.109375" style="196" customWidth="1"/>
    <col min="2058" max="2059" width="16.6640625" style="196" customWidth="1"/>
    <col min="2060" max="2060" width="6.109375" style="196" customWidth="1"/>
    <col min="2061" max="2061" width="7" style="196" bestFit="1" customWidth="1"/>
    <col min="2062" max="2062" width="16.44140625" style="196" customWidth="1"/>
    <col min="2063" max="2063" width="16.6640625" style="196" customWidth="1"/>
    <col min="2064" max="2064" width="14.88671875" style="196" bestFit="1" customWidth="1"/>
    <col min="2065" max="2068" width="6.109375" style="196" customWidth="1"/>
    <col min="2069" max="2069" width="8.6640625" style="196" customWidth="1"/>
    <col min="2070" max="2304" width="9.109375" style="196"/>
    <col min="2305" max="2305" width="6.44140625" style="196" customWidth="1"/>
    <col min="2306" max="2306" width="6.109375" style="196" customWidth="1"/>
    <col min="2307" max="2308" width="16.6640625" style="196" customWidth="1"/>
    <col min="2309" max="2309" width="15.88671875" style="196" customWidth="1"/>
    <col min="2310" max="2311" width="6.109375" style="196" customWidth="1"/>
    <col min="2312" max="2312" width="16.6640625" style="196" customWidth="1"/>
    <col min="2313" max="2313" width="6.109375" style="196" customWidth="1"/>
    <col min="2314" max="2315" width="16.6640625" style="196" customWidth="1"/>
    <col min="2316" max="2316" width="6.109375" style="196" customWidth="1"/>
    <col min="2317" max="2317" width="7" style="196" bestFit="1" customWidth="1"/>
    <col min="2318" max="2318" width="16.44140625" style="196" customWidth="1"/>
    <col min="2319" max="2319" width="16.6640625" style="196" customWidth="1"/>
    <col min="2320" max="2320" width="14.88671875" style="196" bestFit="1" customWidth="1"/>
    <col min="2321" max="2324" width="6.109375" style="196" customWidth="1"/>
    <col min="2325" max="2325" width="8.6640625" style="196" customWidth="1"/>
    <col min="2326" max="2560" width="9.109375" style="196"/>
    <col min="2561" max="2561" width="6.44140625" style="196" customWidth="1"/>
    <col min="2562" max="2562" width="6.109375" style="196" customWidth="1"/>
    <col min="2563" max="2564" width="16.6640625" style="196" customWidth="1"/>
    <col min="2565" max="2565" width="15.88671875" style="196" customWidth="1"/>
    <col min="2566" max="2567" width="6.109375" style="196" customWidth="1"/>
    <col min="2568" max="2568" width="16.6640625" style="196" customWidth="1"/>
    <col min="2569" max="2569" width="6.109375" style="196" customWidth="1"/>
    <col min="2570" max="2571" width="16.6640625" style="196" customWidth="1"/>
    <col min="2572" max="2572" width="6.109375" style="196" customWidth="1"/>
    <col min="2573" max="2573" width="7" style="196" bestFit="1" customWidth="1"/>
    <col min="2574" max="2574" width="16.44140625" style="196" customWidth="1"/>
    <col min="2575" max="2575" width="16.6640625" style="196" customWidth="1"/>
    <col min="2576" max="2576" width="14.88671875" style="196" bestFit="1" customWidth="1"/>
    <col min="2577" max="2580" width="6.109375" style="196" customWidth="1"/>
    <col min="2581" max="2581" width="8.6640625" style="196" customWidth="1"/>
    <col min="2582" max="2816" width="9.109375" style="196"/>
    <col min="2817" max="2817" width="6.44140625" style="196" customWidth="1"/>
    <col min="2818" max="2818" width="6.109375" style="196" customWidth="1"/>
    <col min="2819" max="2820" width="16.6640625" style="196" customWidth="1"/>
    <col min="2821" max="2821" width="15.88671875" style="196" customWidth="1"/>
    <col min="2822" max="2823" width="6.109375" style="196" customWidth="1"/>
    <col min="2824" max="2824" width="16.6640625" style="196" customWidth="1"/>
    <col min="2825" max="2825" width="6.109375" style="196" customWidth="1"/>
    <col min="2826" max="2827" width="16.6640625" style="196" customWidth="1"/>
    <col min="2828" max="2828" width="6.109375" style="196" customWidth="1"/>
    <col min="2829" max="2829" width="7" style="196" bestFit="1" customWidth="1"/>
    <col min="2830" max="2830" width="16.44140625" style="196" customWidth="1"/>
    <col min="2831" max="2831" width="16.6640625" style="196" customWidth="1"/>
    <col min="2832" max="2832" width="14.88671875" style="196" bestFit="1" customWidth="1"/>
    <col min="2833" max="2836" width="6.109375" style="196" customWidth="1"/>
    <col min="2837" max="2837" width="8.6640625" style="196" customWidth="1"/>
    <col min="2838" max="3072" width="9.109375" style="196"/>
    <col min="3073" max="3073" width="6.44140625" style="196" customWidth="1"/>
    <col min="3074" max="3074" width="6.109375" style="196" customWidth="1"/>
    <col min="3075" max="3076" width="16.6640625" style="196" customWidth="1"/>
    <col min="3077" max="3077" width="15.88671875" style="196" customWidth="1"/>
    <col min="3078" max="3079" width="6.109375" style="196" customWidth="1"/>
    <col min="3080" max="3080" width="16.6640625" style="196" customWidth="1"/>
    <col min="3081" max="3081" width="6.109375" style="196" customWidth="1"/>
    <col min="3082" max="3083" width="16.6640625" style="196" customWidth="1"/>
    <col min="3084" max="3084" width="6.109375" style="196" customWidth="1"/>
    <col min="3085" max="3085" width="7" style="196" bestFit="1" customWidth="1"/>
    <col min="3086" max="3086" width="16.44140625" style="196" customWidth="1"/>
    <col min="3087" max="3087" width="16.6640625" style="196" customWidth="1"/>
    <col min="3088" max="3088" width="14.88671875" style="196" bestFit="1" customWidth="1"/>
    <col min="3089" max="3092" width="6.109375" style="196" customWidth="1"/>
    <col min="3093" max="3093" width="8.6640625" style="196" customWidth="1"/>
    <col min="3094" max="3328" width="9.109375" style="196"/>
    <col min="3329" max="3329" width="6.44140625" style="196" customWidth="1"/>
    <col min="3330" max="3330" width="6.109375" style="196" customWidth="1"/>
    <col min="3331" max="3332" width="16.6640625" style="196" customWidth="1"/>
    <col min="3333" max="3333" width="15.88671875" style="196" customWidth="1"/>
    <col min="3334" max="3335" width="6.109375" style="196" customWidth="1"/>
    <col min="3336" max="3336" width="16.6640625" style="196" customWidth="1"/>
    <col min="3337" max="3337" width="6.109375" style="196" customWidth="1"/>
    <col min="3338" max="3339" width="16.6640625" style="196" customWidth="1"/>
    <col min="3340" max="3340" width="6.109375" style="196" customWidth="1"/>
    <col min="3341" max="3341" width="7" style="196" bestFit="1" customWidth="1"/>
    <col min="3342" max="3342" width="16.44140625" style="196" customWidth="1"/>
    <col min="3343" max="3343" width="16.6640625" style="196" customWidth="1"/>
    <col min="3344" max="3344" width="14.88671875" style="196" bestFit="1" customWidth="1"/>
    <col min="3345" max="3348" width="6.109375" style="196" customWidth="1"/>
    <col min="3349" max="3349" width="8.6640625" style="196" customWidth="1"/>
    <col min="3350" max="3584" width="9.109375" style="196"/>
    <col min="3585" max="3585" width="6.44140625" style="196" customWidth="1"/>
    <col min="3586" max="3586" width="6.109375" style="196" customWidth="1"/>
    <col min="3587" max="3588" width="16.6640625" style="196" customWidth="1"/>
    <col min="3589" max="3589" width="15.88671875" style="196" customWidth="1"/>
    <col min="3590" max="3591" width="6.109375" style="196" customWidth="1"/>
    <col min="3592" max="3592" width="16.6640625" style="196" customWidth="1"/>
    <col min="3593" max="3593" width="6.109375" style="196" customWidth="1"/>
    <col min="3594" max="3595" width="16.6640625" style="196" customWidth="1"/>
    <col min="3596" max="3596" width="6.109375" style="196" customWidth="1"/>
    <col min="3597" max="3597" width="7" style="196" bestFit="1" customWidth="1"/>
    <col min="3598" max="3598" width="16.44140625" style="196" customWidth="1"/>
    <col min="3599" max="3599" width="16.6640625" style="196" customWidth="1"/>
    <col min="3600" max="3600" width="14.88671875" style="196" bestFit="1" customWidth="1"/>
    <col min="3601" max="3604" width="6.109375" style="196" customWidth="1"/>
    <col min="3605" max="3605" width="8.6640625" style="196" customWidth="1"/>
    <col min="3606" max="3840" width="9.109375" style="196"/>
    <col min="3841" max="3841" width="6.44140625" style="196" customWidth="1"/>
    <col min="3842" max="3842" width="6.109375" style="196" customWidth="1"/>
    <col min="3843" max="3844" width="16.6640625" style="196" customWidth="1"/>
    <col min="3845" max="3845" width="15.88671875" style="196" customWidth="1"/>
    <col min="3846" max="3847" width="6.109375" style="196" customWidth="1"/>
    <col min="3848" max="3848" width="16.6640625" style="196" customWidth="1"/>
    <col min="3849" max="3849" width="6.109375" style="196" customWidth="1"/>
    <col min="3850" max="3851" width="16.6640625" style="196" customWidth="1"/>
    <col min="3852" max="3852" width="6.109375" style="196" customWidth="1"/>
    <col min="3853" max="3853" width="7" style="196" bestFit="1" customWidth="1"/>
    <col min="3854" max="3854" width="16.44140625" style="196" customWidth="1"/>
    <col min="3855" max="3855" width="16.6640625" style="196" customWidth="1"/>
    <col min="3856" max="3856" width="14.88671875" style="196" bestFit="1" customWidth="1"/>
    <col min="3857" max="3860" width="6.109375" style="196" customWidth="1"/>
    <col min="3861" max="3861" width="8.6640625" style="196" customWidth="1"/>
    <col min="3862" max="4096" width="9.109375" style="196"/>
    <col min="4097" max="4097" width="6.44140625" style="196" customWidth="1"/>
    <col min="4098" max="4098" width="6.109375" style="196" customWidth="1"/>
    <col min="4099" max="4100" width="16.6640625" style="196" customWidth="1"/>
    <col min="4101" max="4101" width="15.88671875" style="196" customWidth="1"/>
    <col min="4102" max="4103" width="6.109375" style="196" customWidth="1"/>
    <col min="4104" max="4104" width="16.6640625" style="196" customWidth="1"/>
    <col min="4105" max="4105" width="6.109375" style="196" customWidth="1"/>
    <col min="4106" max="4107" width="16.6640625" style="196" customWidth="1"/>
    <col min="4108" max="4108" width="6.109375" style="196" customWidth="1"/>
    <col min="4109" max="4109" width="7" style="196" bestFit="1" customWidth="1"/>
    <col min="4110" max="4110" width="16.44140625" style="196" customWidth="1"/>
    <col min="4111" max="4111" width="16.6640625" style="196" customWidth="1"/>
    <col min="4112" max="4112" width="14.88671875" style="196" bestFit="1" customWidth="1"/>
    <col min="4113" max="4116" width="6.109375" style="196" customWidth="1"/>
    <col min="4117" max="4117" width="8.6640625" style="196" customWidth="1"/>
    <col min="4118" max="4352" width="9.109375" style="196"/>
    <col min="4353" max="4353" width="6.44140625" style="196" customWidth="1"/>
    <col min="4354" max="4354" width="6.109375" style="196" customWidth="1"/>
    <col min="4355" max="4356" width="16.6640625" style="196" customWidth="1"/>
    <col min="4357" max="4357" width="15.88671875" style="196" customWidth="1"/>
    <col min="4358" max="4359" width="6.109375" style="196" customWidth="1"/>
    <col min="4360" max="4360" width="16.6640625" style="196" customWidth="1"/>
    <col min="4361" max="4361" width="6.109375" style="196" customWidth="1"/>
    <col min="4362" max="4363" width="16.6640625" style="196" customWidth="1"/>
    <col min="4364" max="4364" width="6.109375" style="196" customWidth="1"/>
    <col min="4365" max="4365" width="7" style="196" bestFit="1" customWidth="1"/>
    <col min="4366" max="4366" width="16.44140625" style="196" customWidth="1"/>
    <col min="4367" max="4367" width="16.6640625" style="196" customWidth="1"/>
    <col min="4368" max="4368" width="14.88671875" style="196" bestFit="1" customWidth="1"/>
    <col min="4369" max="4372" width="6.109375" style="196" customWidth="1"/>
    <col min="4373" max="4373" width="8.6640625" style="196" customWidth="1"/>
    <col min="4374" max="4608" width="9.109375" style="196"/>
    <col min="4609" max="4609" width="6.44140625" style="196" customWidth="1"/>
    <col min="4610" max="4610" width="6.109375" style="196" customWidth="1"/>
    <col min="4611" max="4612" width="16.6640625" style="196" customWidth="1"/>
    <col min="4613" max="4613" width="15.88671875" style="196" customWidth="1"/>
    <col min="4614" max="4615" width="6.109375" style="196" customWidth="1"/>
    <col min="4616" max="4616" width="16.6640625" style="196" customWidth="1"/>
    <col min="4617" max="4617" width="6.109375" style="196" customWidth="1"/>
    <col min="4618" max="4619" width="16.6640625" style="196" customWidth="1"/>
    <col min="4620" max="4620" width="6.109375" style="196" customWidth="1"/>
    <col min="4621" max="4621" width="7" style="196" bestFit="1" customWidth="1"/>
    <col min="4622" max="4622" width="16.44140625" style="196" customWidth="1"/>
    <col min="4623" max="4623" width="16.6640625" style="196" customWidth="1"/>
    <col min="4624" max="4624" width="14.88671875" style="196" bestFit="1" customWidth="1"/>
    <col min="4625" max="4628" width="6.109375" style="196" customWidth="1"/>
    <col min="4629" max="4629" width="8.6640625" style="196" customWidth="1"/>
    <col min="4630" max="4864" width="9.109375" style="196"/>
    <col min="4865" max="4865" width="6.44140625" style="196" customWidth="1"/>
    <col min="4866" max="4866" width="6.109375" style="196" customWidth="1"/>
    <col min="4867" max="4868" width="16.6640625" style="196" customWidth="1"/>
    <col min="4869" max="4869" width="15.88671875" style="196" customWidth="1"/>
    <col min="4870" max="4871" width="6.109375" style="196" customWidth="1"/>
    <col min="4872" max="4872" width="16.6640625" style="196" customWidth="1"/>
    <col min="4873" max="4873" width="6.109375" style="196" customWidth="1"/>
    <col min="4874" max="4875" width="16.6640625" style="196" customWidth="1"/>
    <col min="4876" max="4876" width="6.109375" style="196" customWidth="1"/>
    <col min="4877" max="4877" width="7" style="196" bestFit="1" customWidth="1"/>
    <col min="4878" max="4878" width="16.44140625" style="196" customWidth="1"/>
    <col min="4879" max="4879" width="16.6640625" style="196" customWidth="1"/>
    <col min="4880" max="4880" width="14.88671875" style="196" bestFit="1" customWidth="1"/>
    <col min="4881" max="4884" width="6.109375" style="196" customWidth="1"/>
    <col min="4885" max="4885" width="8.6640625" style="196" customWidth="1"/>
    <col min="4886" max="5120" width="9.109375" style="196"/>
    <col min="5121" max="5121" width="6.44140625" style="196" customWidth="1"/>
    <col min="5122" max="5122" width="6.109375" style="196" customWidth="1"/>
    <col min="5123" max="5124" width="16.6640625" style="196" customWidth="1"/>
    <col min="5125" max="5125" width="15.88671875" style="196" customWidth="1"/>
    <col min="5126" max="5127" width="6.109375" style="196" customWidth="1"/>
    <col min="5128" max="5128" width="16.6640625" style="196" customWidth="1"/>
    <col min="5129" max="5129" width="6.109375" style="196" customWidth="1"/>
    <col min="5130" max="5131" width="16.6640625" style="196" customWidth="1"/>
    <col min="5132" max="5132" width="6.109375" style="196" customWidth="1"/>
    <col min="5133" max="5133" width="7" style="196" bestFit="1" customWidth="1"/>
    <col min="5134" max="5134" width="16.44140625" style="196" customWidth="1"/>
    <col min="5135" max="5135" width="16.6640625" style="196" customWidth="1"/>
    <col min="5136" max="5136" width="14.88671875" style="196" bestFit="1" customWidth="1"/>
    <col min="5137" max="5140" width="6.109375" style="196" customWidth="1"/>
    <col min="5141" max="5141" width="8.6640625" style="196" customWidth="1"/>
    <col min="5142" max="5376" width="9.109375" style="196"/>
    <col min="5377" max="5377" width="6.44140625" style="196" customWidth="1"/>
    <col min="5378" max="5378" width="6.109375" style="196" customWidth="1"/>
    <col min="5379" max="5380" width="16.6640625" style="196" customWidth="1"/>
    <col min="5381" max="5381" width="15.88671875" style="196" customWidth="1"/>
    <col min="5382" max="5383" width="6.109375" style="196" customWidth="1"/>
    <col min="5384" max="5384" width="16.6640625" style="196" customWidth="1"/>
    <col min="5385" max="5385" width="6.109375" style="196" customWidth="1"/>
    <col min="5386" max="5387" width="16.6640625" style="196" customWidth="1"/>
    <col min="5388" max="5388" width="6.109375" style="196" customWidth="1"/>
    <col min="5389" max="5389" width="7" style="196" bestFit="1" customWidth="1"/>
    <col min="5390" max="5390" width="16.44140625" style="196" customWidth="1"/>
    <col min="5391" max="5391" width="16.6640625" style="196" customWidth="1"/>
    <col min="5392" max="5392" width="14.88671875" style="196" bestFit="1" customWidth="1"/>
    <col min="5393" max="5396" width="6.109375" style="196" customWidth="1"/>
    <col min="5397" max="5397" width="8.6640625" style="196" customWidth="1"/>
    <col min="5398" max="5632" width="9.109375" style="196"/>
    <col min="5633" max="5633" width="6.44140625" style="196" customWidth="1"/>
    <col min="5634" max="5634" width="6.109375" style="196" customWidth="1"/>
    <col min="5635" max="5636" width="16.6640625" style="196" customWidth="1"/>
    <col min="5637" max="5637" width="15.88671875" style="196" customWidth="1"/>
    <col min="5638" max="5639" width="6.109375" style="196" customWidth="1"/>
    <col min="5640" max="5640" width="16.6640625" style="196" customWidth="1"/>
    <col min="5641" max="5641" width="6.109375" style="196" customWidth="1"/>
    <col min="5642" max="5643" width="16.6640625" style="196" customWidth="1"/>
    <col min="5644" max="5644" width="6.109375" style="196" customWidth="1"/>
    <col min="5645" max="5645" width="7" style="196" bestFit="1" customWidth="1"/>
    <col min="5646" max="5646" width="16.44140625" style="196" customWidth="1"/>
    <col min="5647" max="5647" width="16.6640625" style="196" customWidth="1"/>
    <col min="5648" max="5648" width="14.88671875" style="196" bestFit="1" customWidth="1"/>
    <col min="5649" max="5652" width="6.109375" style="196" customWidth="1"/>
    <col min="5653" max="5653" width="8.6640625" style="196" customWidth="1"/>
    <col min="5654" max="5888" width="9.109375" style="196"/>
    <col min="5889" max="5889" width="6.44140625" style="196" customWidth="1"/>
    <col min="5890" max="5890" width="6.109375" style="196" customWidth="1"/>
    <col min="5891" max="5892" width="16.6640625" style="196" customWidth="1"/>
    <col min="5893" max="5893" width="15.88671875" style="196" customWidth="1"/>
    <col min="5894" max="5895" width="6.109375" style="196" customWidth="1"/>
    <col min="5896" max="5896" width="16.6640625" style="196" customWidth="1"/>
    <col min="5897" max="5897" width="6.109375" style="196" customWidth="1"/>
    <col min="5898" max="5899" width="16.6640625" style="196" customWidth="1"/>
    <col min="5900" max="5900" width="6.109375" style="196" customWidth="1"/>
    <col min="5901" max="5901" width="7" style="196" bestFit="1" customWidth="1"/>
    <col min="5902" max="5902" width="16.44140625" style="196" customWidth="1"/>
    <col min="5903" max="5903" width="16.6640625" style="196" customWidth="1"/>
    <col min="5904" max="5904" width="14.88671875" style="196" bestFit="1" customWidth="1"/>
    <col min="5905" max="5908" width="6.109375" style="196" customWidth="1"/>
    <col min="5909" max="5909" width="8.6640625" style="196" customWidth="1"/>
    <col min="5910" max="6144" width="9.109375" style="196"/>
    <col min="6145" max="6145" width="6.44140625" style="196" customWidth="1"/>
    <col min="6146" max="6146" width="6.109375" style="196" customWidth="1"/>
    <col min="6147" max="6148" width="16.6640625" style="196" customWidth="1"/>
    <col min="6149" max="6149" width="15.88671875" style="196" customWidth="1"/>
    <col min="6150" max="6151" width="6.109375" style="196" customWidth="1"/>
    <col min="6152" max="6152" width="16.6640625" style="196" customWidth="1"/>
    <col min="6153" max="6153" width="6.109375" style="196" customWidth="1"/>
    <col min="6154" max="6155" width="16.6640625" style="196" customWidth="1"/>
    <col min="6156" max="6156" width="6.109375" style="196" customWidth="1"/>
    <col min="6157" max="6157" width="7" style="196" bestFit="1" customWidth="1"/>
    <col min="6158" max="6158" width="16.44140625" style="196" customWidth="1"/>
    <col min="6159" max="6159" width="16.6640625" style="196" customWidth="1"/>
    <col min="6160" max="6160" width="14.88671875" style="196" bestFit="1" customWidth="1"/>
    <col min="6161" max="6164" width="6.109375" style="196" customWidth="1"/>
    <col min="6165" max="6165" width="8.6640625" style="196" customWidth="1"/>
    <col min="6166" max="6400" width="9.109375" style="196"/>
    <col min="6401" max="6401" width="6.44140625" style="196" customWidth="1"/>
    <col min="6402" max="6402" width="6.109375" style="196" customWidth="1"/>
    <col min="6403" max="6404" width="16.6640625" style="196" customWidth="1"/>
    <col min="6405" max="6405" width="15.88671875" style="196" customWidth="1"/>
    <col min="6406" max="6407" width="6.109375" style="196" customWidth="1"/>
    <col min="6408" max="6408" width="16.6640625" style="196" customWidth="1"/>
    <col min="6409" max="6409" width="6.109375" style="196" customWidth="1"/>
    <col min="6410" max="6411" width="16.6640625" style="196" customWidth="1"/>
    <col min="6412" max="6412" width="6.109375" style="196" customWidth="1"/>
    <col min="6413" max="6413" width="7" style="196" bestFit="1" customWidth="1"/>
    <col min="6414" max="6414" width="16.44140625" style="196" customWidth="1"/>
    <col min="6415" max="6415" width="16.6640625" style="196" customWidth="1"/>
    <col min="6416" max="6416" width="14.88671875" style="196" bestFit="1" customWidth="1"/>
    <col min="6417" max="6420" width="6.109375" style="196" customWidth="1"/>
    <col min="6421" max="6421" width="8.6640625" style="196" customWidth="1"/>
    <col min="6422" max="6656" width="9.109375" style="196"/>
    <col min="6657" max="6657" width="6.44140625" style="196" customWidth="1"/>
    <col min="6658" max="6658" width="6.109375" style="196" customWidth="1"/>
    <col min="6659" max="6660" width="16.6640625" style="196" customWidth="1"/>
    <col min="6661" max="6661" width="15.88671875" style="196" customWidth="1"/>
    <col min="6662" max="6663" width="6.109375" style="196" customWidth="1"/>
    <col min="6664" max="6664" width="16.6640625" style="196" customWidth="1"/>
    <col min="6665" max="6665" width="6.109375" style="196" customWidth="1"/>
    <col min="6666" max="6667" width="16.6640625" style="196" customWidth="1"/>
    <col min="6668" max="6668" width="6.109375" style="196" customWidth="1"/>
    <col min="6669" max="6669" width="7" style="196" bestFit="1" customWidth="1"/>
    <col min="6670" max="6670" width="16.44140625" style="196" customWidth="1"/>
    <col min="6671" max="6671" width="16.6640625" style="196" customWidth="1"/>
    <col min="6672" max="6672" width="14.88671875" style="196" bestFit="1" customWidth="1"/>
    <col min="6673" max="6676" width="6.109375" style="196" customWidth="1"/>
    <col min="6677" max="6677" width="8.6640625" style="196" customWidth="1"/>
    <col min="6678" max="6912" width="9.109375" style="196"/>
    <col min="6913" max="6913" width="6.44140625" style="196" customWidth="1"/>
    <col min="6914" max="6914" width="6.109375" style="196" customWidth="1"/>
    <col min="6915" max="6916" width="16.6640625" style="196" customWidth="1"/>
    <col min="6917" max="6917" width="15.88671875" style="196" customWidth="1"/>
    <col min="6918" max="6919" width="6.109375" style="196" customWidth="1"/>
    <col min="6920" max="6920" width="16.6640625" style="196" customWidth="1"/>
    <col min="6921" max="6921" width="6.109375" style="196" customWidth="1"/>
    <col min="6922" max="6923" width="16.6640625" style="196" customWidth="1"/>
    <col min="6924" max="6924" width="6.109375" style="196" customWidth="1"/>
    <col min="6925" max="6925" width="7" style="196" bestFit="1" customWidth="1"/>
    <col min="6926" max="6926" width="16.44140625" style="196" customWidth="1"/>
    <col min="6927" max="6927" width="16.6640625" style="196" customWidth="1"/>
    <col min="6928" max="6928" width="14.88671875" style="196" bestFit="1" customWidth="1"/>
    <col min="6929" max="6932" width="6.109375" style="196" customWidth="1"/>
    <col min="6933" max="6933" width="8.6640625" style="196" customWidth="1"/>
    <col min="6934" max="7168" width="9.109375" style="196"/>
    <col min="7169" max="7169" width="6.44140625" style="196" customWidth="1"/>
    <col min="7170" max="7170" width="6.109375" style="196" customWidth="1"/>
    <col min="7171" max="7172" width="16.6640625" style="196" customWidth="1"/>
    <col min="7173" max="7173" width="15.88671875" style="196" customWidth="1"/>
    <col min="7174" max="7175" width="6.109375" style="196" customWidth="1"/>
    <col min="7176" max="7176" width="16.6640625" style="196" customWidth="1"/>
    <col min="7177" max="7177" width="6.109375" style="196" customWidth="1"/>
    <col min="7178" max="7179" width="16.6640625" style="196" customWidth="1"/>
    <col min="7180" max="7180" width="6.109375" style="196" customWidth="1"/>
    <col min="7181" max="7181" width="7" style="196" bestFit="1" customWidth="1"/>
    <col min="7182" max="7182" width="16.44140625" style="196" customWidth="1"/>
    <col min="7183" max="7183" width="16.6640625" style="196" customWidth="1"/>
    <col min="7184" max="7184" width="14.88671875" style="196" bestFit="1" customWidth="1"/>
    <col min="7185" max="7188" width="6.109375" style="196" customWidth="1"/>
    <col min="7189" max="7189" width="8.6640625" style="196" customWidth="1"/>
    <col min="7190" max="7424" width="9.109375" style="196"/>
    <col min="7425" max="7425" width="6.44140625" style="196" customWidth="1"/>
    <col min="7426" max="7426" width="6.109375" style="196" customWidth="1"/>
    <col min="7427" max="7428" width="16.6640625" style="196" customWidth="1"/>
    <col min="7429" max="7429" width="15.88671875" style="196" customWidth="1"/>
    <col min="7430" max="7431" width="6.109375" style="196" customWidth="1"/>
    <col min="7432" max="7432" width="16.6640625" style="196" customWidth="1"/>
    <col min="7433" max="7433" width="6.109375" style="196" customWidth="1"/>
    <col min="7434" max="7435" width="16.6640625" style="196" customWidth="1"/>
    <col min="7436" max="7436" width="6.109375" style="196" customWidth="1"/>
    <col min="7437" max="7437" width="7" style="196" bestFit="1" customWidth="1"/>
    <col min="7438" max="7438" width="16.44140625" style="196" customWidth="1"/>
    <col min="7439" max="7439" width="16.6640625" style="196" customWidth="1"/>
    <col min="7440" max="7440" width="14.88671875" style="196" bestFit="1" customWidth="1"/>
    <col min="7441" max="7444" width="6.109375" style="196" customWidth="1"/>
    <col min="7445" max="7445" width="8.6640625" style="196" customWidth="1"/>
    <col min="7446" max="7680" width="9.109375" style="196"/>
    <col min="7681" max="7681" width="6.44140625" style="196" customWidth="1"/>
    <col min="7682" max="7682" width="6.109375" style="196" customWidth="1"/>
    <col min="7683" max="7684" width="16.6640625" style="196" customWidth="1"/>
    <col min="7685" max="7685" width="15.88671875" style="196" customWidth="1"/>
    <col min="7686" max="7687" width="6.109375" style="196" customWidth="1"/>
    <col min="7688" max="7688" width="16.6640625" style="196" customWidth="1"/>
    <col min="7689" max="7689" width="6.109375" style="196" customWidth="1"/>
    <col min="7690" max="7691" width="16.6640625" style="196" customWidth="1"/>
    <col min="7692" max="7692" width="6.109375" style="196" customWidth="1"/>
    <col min="7693" max="7693" width="7" style="196" bestFit="1" customWidth="1"/>
    <col min="7694" max="7694" width="16.44140625" style="196" customWidth="1"/>
    <col min="7695" max="7695" width="16.6640625" style="196" customWidth="1"/>
    <col min="7696" max="7696" width="14.88671875" style="196" bestFit="1" customWidth="1"/>
    <col min="7697" max="7700" width="6.109375" style="196" customWidth="1"/>
    <col min="7701" max="7701" width="8.6640625" style="196" customWidth="1"/>
    <col min="7702" max="7936" width="9.109375" style="196"/>
    <col min="7937" max="7937" width="6.44140625" style="196" customWidth="1"/>
    <col min="7938" max="7938" width="6.109375" style="196" customWidth="1"/>
    <col min="7939" max="7940" width="16.6640625" style="196" customWidth="1"/>
    <col min="7941" max="7941" width="15.88671875" style="196" customWidth="1"/>
    <col min="7942" max="7943" width="6.109375" style="196" customWidth="1"/>
    <col min="7944" max="7944" width="16.6640625" style="196" customWidth="1"/>
    <col min="7945" max="7945" width="6.109375" style="196" customWidth="1"/>
    <col min="7946" max="7947" width="16.6640625" style="196" customWidth="1"/>
    <col min="7948" max="7948" width="6.109375" style="196" customWidth="1"/>
    <col min="7949" max="7949" width="7" style="196" bestFit="1" customWidth="1"/>
    <col min="7950" max="7950" width="16.44140625" style="196" customWidth="1"/>
    <col min="7951" max="7951" width="16.6640625" style="196" customWidth="1"/>
    <col min="7952" max="7952" width="14.88671875" style="196" bestFit="1" customWidth="1"/>
    <col min="7953" max="7956" width="6.109375" style="196" customWidth="1"/>
    <col min="7957" max="7957" width="8.6640625" style="196" customWidth="1"/>
    <col min="7958" max="8192" width="9.109375" style="196"/>
    <col min="8193" max="8193" width="6.44140625" style="196" customWidth="1"/>
    <col min="8194" max="8194" width="6.109375" style="196" customWidth="1"/>
    <col min="8195" max="8196" width="16.6640625" style="196" customWidth="1"/>
    <col min="8197" max="8197" width="15.88671875" style="196" customWidth="1"/>
    <col min="8198" max="8199" width="6.109375" style="196" customWidth="1"/>
    <col min="8200" max="8200" width="16.6640625" style="196" customWidth="1"/>
    <col min="8201" max="8201" width="6.109375" style="196" customWidth="1"/>
    <col min="8202" max="8203" width="16.6640625" style="196" customWidth="1"/>
    <col min="8204" max="8204" width="6.109375" style="196" customWidth="1"/>
    <col min="8205" max="8205" width="7" style="196" bestFit="1" customWidth="1"/>
    <col min="8206" max="8206" width="16.44140625" style="196" customWidth="1"/>
    <col min="8207" max="8207" width="16.6640625" style="196" customWidth="1"/>
    <col min="8208" max="8208" width="14.88671875" style="196" bestFit="1" customWidth="1"/>
    <col min="8209" max="8212" width="6.109375" style="196" customWidth="1"/>
    <col min="8213" max="8213" width="8.6640625" style="196" customWidth="1"/>
    <col min="8214" max="8448" width="9.109375" style="196"/>
    <col min="8449" max="8449" width="6.44140625" style="196" customWidth="1"/>
    <col min="8450" max="8450" width="6.109375" style="196" customWidth="1"/>
    <col min="8451" max="8452" width="16.6640625" style="196" customWidth="1"/>
    <col min="8453" max="8453" width="15.88671875" style="196" customWidth="1"/>
    <col min="8454" max="8455" width="6.109375" style="196" customWidth="1"/>
    <col min="8456" max="8456" width="16.6640625" style="196" customWidth="1"/>
    <col min="8457" max="8457" width="6.109375" style="196" customWidth="1"/>
    <col min="8458" max="8459" width="16.6640625" style="196" customWidth="1"/>
    <col min="8460" max="8460" width="6.109375" style="196" customWidth="1"/>
    <col min="8461" max="8461" width="7" style="196" bestFit="1" customWidth="1"/>
    <col min="8462" max="8462" width="16.44140625" style="196" customWidth="1"/>
    <col min="8463" max="8463" width="16.6640625" style="196" customWidth="1"/>
    <col min="8464" max="8464" width="14.88671875" style="196" bestFit="1" customWidth="1"/>
    <col min="8465" max="8468" width="6.109375" style="196" customWidth="1"/>
    <col min="8469" max="8469" width="8.6640625" style="196" customWidth="1"/>
    <col min="8470" max="8704" width="9.109375" style="196"/>
    <col min="8705" max="8705" width="6.44140625" style="196" customWidth="1"/>
    <col min="8706" max="8706" width="6.109375" style="196" customWidth="1"/>
    <col min="8707" max="8708" width="16.6640625" style="196" customWidth="1"/>
    <col min="8709" max="8709" width="15.88671875" style="196" customWidth="1"/>
    <col min="8710" max="8711" width="6.109375" style="196" customWidth="1"/>
    <col min="8712" max="8712" width="16.6640625" style="196" customWidth="1"/>
    <col min="8713" max="8713" width="6.109375" style="196" customWidth="1"/>
    <col min="8714" max="8715" width="16.6640625" style="196" customWidth="1"/>
    <col min="8716" max="8716" width="6.109375" style="196" customWidth="1"/>
    <col min="8717" max="8717" width="7" style="196" bestFit="1" customWidth="1"/>
    <col min="8718" max="8718" width="16.44140625" style="196" customWidth="1"/>
    <col min="8719" max="8719" width="16.6640625" style="196" customWidth="1"/>
    <col min="8720" max="8720" width="14.88671875" style="196" bestFit="1" customWidth="1"/>
    <col min="8721" max="8724" width="6.109375" style="196" customWidth="1"/>
    <col min="8725" max="8725" width="8.6640625" style="196" customWidth="1"/>
    <col min="8726" max="8960" width="9.109375" style="196"/>
    <col min="8961" max="8961" width="6.44140625" style="196" customWidth="1"/>
    <col min="8962" max="8962" width="6.109375" style="196" customWidth="1"/>
    <col min="8963" max="8964" width="16.6640625" style="196" customWidth="1"/>
    <col min="8965" max="8965" width="15.88671875" style="196" customWidth="1"/>
    <col min="8966" max="8967" width="6.109375" style="196" customWidth="1"/>
    <col min="8968" max="8968" width="16.6640625" style="196" customWidth="1"/>
    <col min="8969" max="8969" width="6.109375" style="196" customWidth="1"/>
    <col min="8970" max="8971" width="16.6640625" style="196" customWidth="1"/>
    <col min="8972" max="8972" width="6.109375" style="196" customWidth="1"/>
    <col min="8973" max="8973" width="7" style="196" bestFit="1" customWidth="1"/>
    <col min="8974" max="8974" width="16.44140625" style="196" customWidth="1"/>
    <col min="8975" max="8975" width="16.6640625" style="196" customWidth="1"/>
    <col min="8976" max="8976" width="14.88671875" style="196" bestFit="1" customWidth="1"/>
    <col min="8977" max="8980" width="6.109375" style="196" customWidth="1"/>
    <col min="8981" max="8981" width="8.6640625" style="196" customWidth="1"/>
    <col min="8982" max="9216" width="9.109375" style="196"/>
    <col min="9217" max="9217" width="6.44140625" style="196" customWidth="1"/>
    <col min="9218" max="9218" width="6.109375" style="196" customWidth="1"/>
    <col min="9219" max="9220" width="16.6640625" style="196" customWidth="1"/>
    <col min="9221" max="9221" width="15.88671875" style="196" customWidth="1"/>
    <col min="9222" max="9223" width="6.109375" style="196" customWidth="1"/>
    <col min="9224" max="9224" width="16.6640625" style="196" customWidth="1"/>
    <col min="9225" max="9225" width="6.109375" style="196" customWidth="1"/>
    <col min="9226" max="9227" width="16.6640625" style="196" customWidth="1"/>
    <col min="9228" max="9228" width="6.109375" style="196" customWidth="1"/>
    <col min="9229" max="9229" width="7" style="196" bestFit="1" customWidth="1"/>
    <col min="9230" max="9230" width="16.44140625" style="196" customWidth="1"/>
    <col min="9231" max="9231" width="16.6640625" style="196" customWidth="1"/>
    <col min="9232" max="9232" width="14.88671875" style="196" bestFit="1" customWidth="1"/>
    <col min="9233" max="9236" width="6.109375" style="196" customWidth="1"/>
    <col min="9237" max="9237" width="8.6640625" style="196" customWidth="1"/>
    <col min="9238" max="9472" width="9.109375" style="196"/>
    <col min="9473" max="9473" width="6.44140625" style="196" customWidth="1"/>
    <col min="9474" max="9474" width="6.109375" style="196" customWidth="1"/>
    <col min="9475" max="9476" width="16.6640625" style="196" customWidth="1"/>
    <col min="9477" max="9477" width="15.88671875" style="196" customWidth="1"/>
    <col min="9478" max="9479" width="6.109375" style="196" customWidth="1"/>
    <col min="9480" max="9480" width="16.6640625" style="196" customWidth="1"/>
    <col min="9481" max="9481" width="6.109375" style="196" customWidth="1"/>
    <col min="9482" max="9483" width="16.6640625" style="196" customWidth="1"/>
    <col min="9484" max="9484" width="6.109375" style="196" customWidth="1"/>
    <col min="9485" max="9485" width="7" style="196" bestFit="1" customWidth="1"/>
    <col min="9486" max="9486" width="16.44140625" style="196" customWidth="1"/>
    <col min="9487" max="9487" width="16.6640625" style="196" customWidth="1"/>
    <col min="9488" max="9488" width="14.88671875" style="196" bestFit="1" customWidth="1"/>
    <col min="9489" max="9492" width="6.109375" style="196" customWidth="1"/>
    <col min="9493" max="9493" width="8.6640625" style="196" customWidth="1"/>
    <col min="9494" max="9728" width="9.109375" style="196"/>
    <col min="9729" max="9729" width="6.44140625" style="196" customWidth="1"/>
    <col min="9730" max="9730" width="6.109375" style="196" customWidth="1"/>
    <col min="9731" max="9732" width="16.6640625" style="196" customWidth="1"/>
    <col min="9733" max="9733" width="15.88671875" style="196" customWidth="1"/>
    <col min="9734" max="9735" width="6.109375" style="196" customWidth="1"/>
    <col min="9736" max="9736" width="16.6640625" style="196" customWidth="1"/>
    <col min="9737" max="9737" width="6.109375" style="196" customWidth="1"/>
    <col min="9738" max="9739" width="16.6640625" style="196" customWidth="1"/>
    <col min="9740" max="9740" width="6.109375" style="196" customWidth="1"/>
    <col min="9741" max="9741" width="7" style="196" bestFit="1" customWidth="1"/>
    <col min="9742" max="9742" width="16.44140625" style="196" customWidth="1"/>
    <col min="9743" max="9743" width="16.6640625" style="196" customWidth="1"/>
    <col min="9744" max="9744" width="14.88671875" style="196" bestFit="1" customWidth="1"/>
    <col min="9745" max="9748" width="6.109375" style="196" customWidth="1"/>
    <col min="9749" max="9749" width="8.6640625" style="196" customWidth="1"/>
    <col min="9750" max="9984" width="9.109375" style="196"/>
    <col min="9985" max="9985" width="6.44140625" style="196" customWidth="1"/>
    <col min="9986" max="9986" width="6.109375" style="196" customWidth="1"/>
    <col min="9987" max="9988" width="16.6640625" style="196" customWidth="1"/>
    <col min="9989" max="9989" width="15.88671875" style="196" customWidth="1"/>
    <col min="9990" max="9991" width="6.109375" style="196" customWidth="1"/>
    <col min="9992" max="9992" width="16.6640625" style="196" customWidth="1"/>
    <col min="9993" max="9993" width="6.109375" style="196" customWidth="1"/>
    <col min="9994" max="9995" width="16.6640625" style="196" customWidth="1"/>
    <col min="9996" max="9996" width="6.109375" style="196" customWidth="1"/>
    <col min="9997" max="9997" width="7" style="196" bestFit="1" customWidth="1"/>
    <col min="9998" max="9998" width="16.44140625" style="196" customWidth="1"/>
    <col min="9999" max="9999" width="16.6640625" style="196" customWidth="1"/>
    <col min="10000" max="10000" width="14.88671875" style="196" bestFit="1" customWidth="1"/>
    <col min="10001" max="10004" width="6.109375" style="196" customWidth="1"/>
    <col min="10005" max="10005" width="8.6640625" style="196" customWidth="1"/>
    <col min="10006" max="10240" width="9.109375" style="196"/>
    <col min="10241" max="10241" width="6.44140625" style="196" customWidth="1"/>
    <col min="10242" max="10242" width="6.109375" style="196" customWidth="1"/>
    <col min="10243" max="10244" width="16.6640625" style="196" customWidth="1"/>
    <col min="10245" max="10245" width="15.88671875" style="196" customWidth="1"/>
    <col min="10246" max="10247" width="6.109375" style="196" customWidth="1"/>
    <col min="10248" max="10248" width="16.6640625" style="196" customWidth="1"/>
    <col min="10249" max="10249" width="6.109375" style="196" customWidth="1"/>
    <col min="10250" max="10251" width="16.6640625" style="196" customWidth="1"/>
    <col min="10252" max="10252" width="6.109375" style="196" customWidth="1"/>
    <col min="10253" max="10253" width="7" style="196" bestFit="1" customWidth="1"/>
    <col min="10254" max="10254" width="16.44140625" style="196" customWidth="1"/>
    <col min="10255" max="10255" width="16.6640625" style="196" customWidth="1"/>
    <col min="10256" max="10256" width="14.88671875" style="196" bestFit="1" customWidth="1"/>
    <col min="10257" max="10260" width="6.109375" style="196" customWidth="1"/>
    <col min="10261" max="10261" width="8.6640625" style="196" customWidth="1"/>
    <col min="10262" max="10496" width="9.109375" style="196"/>
    <col min="10497" max="10497" width="6.44140625" style="196" customWidth="1"/>
    <col min="10498" max="10498" width="6.109375" style="196" customWidth="1"/>
    <col min="10499" max="10500" width="16.6640625" style="196" customWidth="1"/>
    <col min="10501" max="10501" width="15.88671875" style="196" customWidth="1"/>
    <col min="10502" max="10503" width="6.109375" style="196" customWidth="1"/>
    <col min="10504" max="10504" width="16.6640625" style="196" customWidth="1"/>
    <col min="10505" max="10505" width="6.109375" style="196" customWidth="1"/>
    <col min="10506" max="10507" width="16.6640625" style="196" customWidth="1"/>
    <col min="10508" max="10508" width="6.109375" style="196" customWidth="1"/>
    <col min="10509" max="10509" width="7" style="196" bestFit="1" customWidth="1"/>
    <col min="10510" max="10510" width="16.44140625" style="196" customWidth="1"/>
    <col min="10511" max="10511" width="16.6640625" style="196" customWidth="1"/>
    <col min="10512" max="10512" width="14.88671875" style="196" bestFit="1" customWidth="1"/>
    <col min="10513" max="10516" width="6.109375" style="196" customWidth="1"/>
    <col min="10517" max="10517" width="8.6640625" style="196" customWidth="1"/>
    <col min="10518" max="10752" width="9.109375" style="196"/>
    <col min="10753" max="10753" width="6.44140625" style="196" customWidth="1"/>
    <col min="10754" max="10754" width="6.109375" style="196" customWidth="1"/>
    <col min="10755" max="10756" width="16.6640625" style="196" customWidth="1"/>
    <col min="10757" max="10757" width="15.88671875" style="196" customWidth="1"/>
    <col min="10758" max="10759" width="6.109375" style="196" customWidth="1"/>
    <col min="10760" max="10760" width="16.6640625" style="196" customWidth="1"/>
    <col min="10761" max="10761" width="6.109375" style="196" customWidth="1"/>
    <col min="10762" max="10763" width="16.6640625" style="196" customWidth="1"/>
    <col min="10764" max="10764" width="6.109375" style="196" customWidth="1"/>
    <col min="10765" max="10765" width="7" style="196" bestFit="1" customWidth="1"/>
    <col min="10766" max="10766" width="16.44140625" style="196" customWidth="1"/>
    <col min="10767" max="10767" width="16.6640625" style="196" customWidth="1"/>
    <col min="10768" max="10768" width="14.88671875" style="196" bestFit="1" customWidth="1"/>
    <col min="10769" max="10772" width="6.109375" style="196" customWidth="1"/>
    <col min="10773" max="10773" width="8.6640625" style="196" customWidth="1"/>
    <col min="10774" max="11008" width="9.109375" style="196"/>
    <col min="11009" max="11009" width="6.44140625" style="196" customWidth="1"/>
    <col min="11010" max="11010" width="6.109375" style="196" customWidth="1"/>
    <col min="11011" max="11012" width="16.6640625" style="196" customWidth="1"/>
    <col min="11013" max="11013" width="15.88671875" style="196" customWidth="1"/>
    <col min="11014" max="11015" width="6.109375" style="196" customWidth="1"/>
    <col min="11016" max="11016" width="16.6640625" style="196" customWidth="1"/>
    <col min="11017" max="11017" width="6.109375" style="196" customWidth="1"/>
    <col min="11018" max="11019" width="16.6640625" style="196" customWidth="1"/>
    <col min="11020" max="11020" width="6.109375" style="196" customWidth="1"/>
    <col min="11021" max="11021" width="7" style="196" bestFit="1" customWidth="1"/>
    <col min="11022" max="11022" width="16.44140625" style="196" customWidth="1"/>
    <col min="11023" max="11023" width="16.6640625" style="196" customWidth="1"/>
    <col min="11024" max="11024" width="14.88671875" style="196" bestFit="1" customWidth="1"/>
    <col min="11025" max="11028" width="6.109375" style="196" customWidth="1"/>
    <col min="11029" max="11029" width="8.6640625" style="196" customWidth="1"/>
    <col min="11030" max="11264" width="9.109375" style="196"/>
    <col min="11265" max="11265" width="6.44140625" style="196" customWidth="1"/>
    <col min="11266" max="11266" width="6.109375" style="196" customWidth="1"/>
    <col min="11267" max="11268" width="16.6640625" style="196" customWidth="1"/>
    <col min="11269" max="11269" width="15.88671875" style="196" customWidth="1"/>
    <col min="11270" max="11271" width="6.109375" style="196" customWidth="1"/>
    <col min="11272" max="11272" width="16.6640625" style="196" customWidth="1"/>
    <col min="11273" max="11273" width="6.109375" style="196" customWidth="1"/>
    <col min="11274" max="11275" width="16.6640625" style="196" customWidth="1"/>
    <col min="11276" max="11276" width="6.109375" style="196" customWidth="1"/>
    <col min="11277" max="11277" width="7" style="196" bestFit="1" customWidth="1"/>
    <col min="11278" max="11278" width="16.44140625" style="196" customWidth="1"/>
    <col min="11279" max="11279" width="16.6640625" style="196" customWidth="1"/>
    <col min="11280" max="11280" width="14.88671875" style="196" bestFit="1" customWidth="1"/>
    <col min="11281" max="11284" width="6.109375" style="196" customWidth="1"/>
    <col min="11285" max="11285" width="8.6640625" style="196" customWidth="1"/>
    <col min="11286" max="11520" width="9.109375" style="196"/>
    <col min="11521" max="11521" width="6.44140625" style="196" customWidth="1"/>
    <col min="11522" max="11522" width="6.109375" style="196" customWidth="1"/>
    <col min="11523" max="11524" width="16.6640625" style="196" customWidth="1"/>
    <col min="11525" max="11525" width="15.88671875" style="196" customWidth="1"/>
    <col min="11526" max="11527" width="6.109375" style="196" customWidth="1"/>
    <col min="11528" max="11528" width="16.6640625" style="196" customWidth="1"/>
    <col min="11529" max="11529" width="6.109375" style="196" customWidth="1"/>
    <col min="11530" max="11531" width="16.6640625" style="196" customWidth="1"/>
    <col min="11532" max="11532" width="6.109375" style="196" customWidth="1"/>
    <col min="11533" max="11533" width="7" style="196" bestFit="1" customWidth="1"/>
    <col min="11534" max="11534" width="16.44140625" style="196" customWidth="1"/>
    <col min="11535" max="11535" width="16.6640625" style="196" customWidth="1"/>
    <col min="11536" max="11536" width="14.88671875" style="196" bestFit="1" customWidth="1"/>
    <col min="11537" max="11540" width="6.109375" style="196" customWidth="1"/>
    <col min="11541" max="11541" width="8.6640625" style="196" customWidth="1"/>
    <col min="11542" max="11776" width="9.109375" style="196"/>
    <col min="11777" max="11777" width="6.44140625" style="196" customWidth="1"/>
    <col min="11778" max="11778" width="6.109375" style="196" customWidth="1"/>
    <col min="11779" max="11780" width="16.6640625" style="196" customWidth="1"/>
    <col min="11781" max="11781" width="15.88671875" style="196" customWidth="1"/>
    <col min="11782" max="11783" width="6.109375" style="196" customWidth="1"/>
    <col min="11784" max="11784" width="16.6640625" style="196" customWidth="1"/>
    <col min="11785" max="11785" width="6.109375" style="196" customWidth="1"/>
    <col min="11786" max="11787" width="16.6640625" style="196" customWidth="1"/>
    <col min="11788" max="11788" width="6.109375" style="196" customWidth="1"/>
    <col min="11789" max="11789" width="7" style="196" bestFit="1" customWidth="1"/>
    <col min="11790" max="11790" width="16.44140625" style="196" customWidth="1"/>
    <col min="11791" max="11791" width="16.6640625" style="196" customWidth="1"/>
    <col min="11792" max="11792" width="14.88671875" style="196" bestFit="1" customWidth="1"/>
    <col min="11793" max="11796" width="6.109375" style="196" customWidth="1"/>
    <col min="11797" max="11797" width="8.6640625" style="196" customWidth="1"/>
    <col min="11798" max="12032" width="9.109375" style="196"/>
    <col min="12033" max="12033" width="6.44140625" style="196" customWidth="1"/>
    <col min="12034" max="12034" width="6.109375" style="196" customWidth="1"/>
    <col min="12035" max="12036" width="16.6640625" style="196" customWidth="1"/>
    <col min="12037" max="12037" width="15.88671875" style="196" customWidth="1"/>
    <col min="12038" max="12039" width="6.109375" style="196" customWidth="1"/>
    <col min="12040" max="12040" width="16.6640625" style="196" customWidth="1"/>
    <col min="12041" max="12041" width="6.109375" style="196" customWidth="1"/>
    <col min="12042" max="12043" width="16.6640625" style="196" customWidth="1"/>
    <col min="12044" max="12044" width="6.109375" style="196" customWidth="1"/>
    <col min="12045" max="12045" width="7" style="196" bestFit="1" customWidth="1"/>
    <col min="12046" max="12046" width="16.44140625" style="196" customWidth="1"/>
    <col min="12047" max="12047" width="16.6640625" style="196" customWidth="1"/>
    <col min="12048" max="12048" width="14.88671875" style="196" bestFit="1" customWidth="1"/>
    <col min="12049" max="12052" width="6.109375" style="196" customWidth="1"/>
    <col min="12053" max="12053" width="8.6640625" style="196" customWidth="1"/>
    <col min="12054" max="12288" width="9.109375" style="196"/>
    <col min="12289" max="12289" width="6.44140625" style="196" customWidth="1"/>
    <col min="12290" max="12290" width="6.109375" style="196" customWidth="1"/>
    <col min="12291" max="12292" width="16.6640625" style="196" customWidth="1"/>
    <col min="12293" max="12293" width="15.88671875" style="196" customWidth="1"/>
    <col min="12294" max="12295" width="6.109375" style="196" customWidth="1"/>
    <col min="12296" max="12296" width="16.6640625" style="196" customWidth="1"/>
    <col min="12297" max="12297" width="6.109375" style="196" customWidth="1"/>
    <col min="12298" max="12299" width="16.6640625" style="196" customWidth="1"/>
    <col min="12300" max="12300" width="6.109375" style="196" customWidth="1"/>
    <col min="12301" max="12301" width="7" style="196" bestFit="1" customWidth="1"/>
    <col min="12302" max="12302" width="16.44140625" style="196" customWidth="1"/>
    <col min="12303" max="12303" width="16.6640625" style="196" customWidth="1"/>
    <col min="12304" max="12304" width="14.88671875" style="196" bestFit="1" customWidth="1"/>
    <col min="12305" max="12308" width="6.109375" style="196" customWidth="1"/>
    <col min="12309" max="12309" width="8.6640625" style="196" customWidth="1"/>
    <col min="12310" max="12544" width="9.109375" style="196"/>
    <col min="12545" max="12545" width="6.44140625" style="196" customWidth="1"/>
    <col min="12546" max="12546" width="6.109375" style="196" customWidth="1"/>
    <col min="12547" max="12548" width="16.6640625" style="196" customWidth="1"/>
    <col min="12549" max="12549" width="15.88671875" style="196" customWidth="1"/>
    <col min="12550" max="12551" width="6.109375" style="196" customWidth="1"/>
    <col min="12552" max="12552" width="16.6640625" style="196" customWidth="1"/>
    <col min="12553" max="12553" width="6.109375" style="196" customWidth="1"/>
    <col min="12554" max="12555" width="16.6640625" style="196" customWidth="1"/>
    <col min="12556" max="12556" width="6.109375" style="196" customWidth="1"/>
    <col min="12557" max="12557" width="7" style="196" bestFit="1" customWidth="1"/>
    <col min="12558" max="12558" width="16.44140625" style="196" customWidth="1"/>
    <col min="12559" max="12559" width="16.6640625" style="196" customWidth="1"/>
    <col min="12560" max="12560" width="14.88671875" style="196" bestFit="1" customWidth="1"/>
    <col min="12561" max="12564" width="6.109375" style="196" customWidth="1"/>
    <col min="12565" max="12565" width="8.6640625" style="196" customWidth="1"/>
    <col min="12566" max="12800" width="9.109375" style="196"/>
    <col min="12801" max="12801" width="6.44140625" style="196" customWidth="1"/>
    <col min="12802" max="12802" width="6.109375" style="196" customWidth="1"/>
    <col min="12803" max="12804" width="16.6640625" style="196" customWidth="1"/>
    <col min="12805" max="12805" width="15.88671875" style="196" customWidth="1"/>
    <col min="12806" max="12807" width="6.109375" style="196" customWidth="1"/>
    <col min="12808" max="12808" width="16.6640625" style="196" customWidth="1"/>
    <col min="12809" max="12809" width="6.109375" style="196" customWidth="1"/>
    <col min="12810" max="12811" width="16.6640625" style="196" customWidth="1"/>
    <col min="12812" max="12812" width="6.109375" style="196" customWidth="1"/>
    <col min="12813" max="12813" width="7" style="196" bestFit="1" customWidth="1"/>
    <col min="12814" max="12814" width="16.44140625" style="196" customWidth="1"/>
    <col min="12815" max="12815" width="16.6640625" style="196" customWidth="1"/>
    <col min="12816" max="12816" width="14.88671875" style="196" bestFit="1" customWidth="1"/>
    <col min="12817" max="12820" width="6.109375" style="196" customWidth="1"/>
    <col min="12821" max="12821" width="8.6640625" style="196" customWidth="1"/>
    <col min="12822" max="13056" width="9.109375" style="196"/>
    <col min="13057" max="13057" width="6.44140625" style="196" customWidth="1"/>
    <col min="13058" max="13058" width="6.109375" style="196" customWidth="1"/>
    <col min="13059" max="13060" width="16.6640625" style="196" customWidth="1"/>
    <col min="13061" max="13061" width="15.88671875" style="196" customWidth="1"/>
    <col min="13062" max="13063" width="6.109375" style="196" customWidth="1"/>
    <col min="13064" max="13064" width="16.6640625" style="196" customWidth="1"/>
    <col min="13065" max="13065" width="6.109375" style="196" customWidth="1"/>
    <col min="13066" max="13067" width="16.6640625" style="196" customWidth="1"/>
    <col min="13068" max="13068" width="6.109375" style="196" customWidth="1"/>
    <col min="13069" max="13069" width="7" style="196" bestFit="1" customWidth="1"/>
    <col min="13070" max="13070" width="16.44140625" style="196" customWidth="1"/>
    <col min="13071" max="13071" width="16.6640625" style="196" customWidth="1"/>
    <col min="13072" max="13072" width="14.88671875" style="196" bestFit="1" customWidth="1"/>
    <col min="13073" max="13076" width="6.109375" style="196" customWidth="1"/>
    <col min="13077" max="13077" width="8.6640625" style="196" customWidth="1"/>
    <col min="13078" max="13312" width="9.109375" style="196"/>
    <col min="13313" max="13313" width="6.44140625" style="196" customWidth="1"/>
    <col min="13314" max="13314" width="6.109375" style="196" customWidth="1"/>
    <col min="13315" max="13316" width="16.6640625" style="196" customWidth="1"/>
    <col min="13317" max="13317" width="15.88671875" style="196" customWidth="1"/>
    <col min="13318" max="13319" width="6.109375" style="196" customWidth="1"/>
    <col min="13320" max="13320" width="16.6640625" style="196" customWidth="1"/>
    <col min="13321" max="13321" width="6.109375" style="196" customWidth="1"/>
    <col min="13322" max="13323" width="16.6640625" style="196" customWidth="1"/>
    <col min="13324" max="13324" width="6.109375" style="196" customWidth="1"/>
    <col min="13325" max="13325" width="7" style="196" bestFit="1" customWidth="1"/>
    <col min="13326" max="13326" width="16.44140625" style="196" customWidth="1"/>
    <col min="13327" max="13327" width="16.6640625" style="196" customWidth="1"/>
    <col min="13328" max="13328" width="14.88671875" style="196" bestFit="1" customWidth="1"/>
    <col min="13329" max="13332" width="6.109375" style="196" customWidth="1"/>
    <col min="13333" max="13333" width="8.6640625" style="196" customWidth="1"/>
    <col min="13334" max="13568" width="9.109375" style="196"/>
    <col min="13569" max="13569" width="6.44140625" style="196" customWidth="1"/>
    <col min="13570" max="13570" width="6.109375" style="196" customWidth="1"/>
    <col min="13571" max="13572" width="16.6640625" style="196" customWidth="1"/>
    <col min="13573" max="13573" width="15.88671875" style="196" customWidth="1"/>
    <col min="13574" max="13575" width="6.109375" style="196" customWidth="1"/>
    <col min="13576" max="13576" width="16.6640625" style="196" customWidth="1"/>
    <col min="13577" max="13577" width="6.109375" style="196" customWidth="1"/>
    <col min="13578" max="13579" width="16.6640625" style="196" customWidth="1"/>
    <col min="13580" max="13580" width="6.109375" style="196" customWidth="1"/>
    <col min="13581" max="13581" width="7" style="196" bestFit="1" customWidth="1"/>
    <col min="13582" max="13582" width="16.44140625" style="196" customWidth="1"/>
    <col min="13583" max="13583" width="16.6640625" style="196" customWidth="1"/>
    <col min="13584" max="13584" width="14.88671875" style="196" bestFit="1" customWidth="1"/>
    <col min="13585" max="13588" width="6.109375" style="196" customWidth="1"/>
    <col min="13589" max="13589" width="8.6640625" style="196" customWidth="1"/>
    <col min="13590" max="13824" width="9.109375" style="196"/>
    <col min="13825" max="13825" width="6.44140625" style="196" customWidth="1"/>
    <col min="13826" max="13826" width="6.109375" style="196" customWidth="1"/>
    <col min="13827" max="13828" width="16.6640625" style="196" customWidth="1"/>
    <col min="13829" max="13829" width="15.88671875" style="196" customWidth="1"/>
    <col min="13830" max="13831" width="6.109375" style="196" customWidth="1"/>
    <col min="13832" max="13832" width="16.6640625" style="196" customWidth="1"/>
    <col min="13833" max="13833" width="6.109375" style="196" customWidth="1"/>
    <col min="13834" max="13835" width="16.6640625" style="196" customWidth="1"/>
    <col min="13836" max="13836" width="6.109375" style="196" customWidth="1"/>
    <col min="13837" max="13837" width="7" style="196" bestFit="1" customWidth="1"/>
    <col min="13838" max="13838" width="16.44140625" style="196" customWidth="1"/>
    <col min="13839" max="13839" width="16.6640625" style="196" customWidth="1"/>
    <col min="13840" max="13840" width="14.88671875" style="196" bestFit="1" customWidth="1"/>
    <col min="13841" max="13844" width="6.109375" style="196" customWidth="1"/>
    <col min="13845" max="13845" width="8.6640625" style="196" customWidth="1"/>
    <col min="13846" max="14080" width="9.109375" style="196"/>
    <col min="14081" max="14081" width="6.44140625" style="196" customWidth="1"/>
    <col min="14082" max="14082" width="6.109375" style="196" customWidth="1"/>
    <col min="14083" max="14084" width="16.6640625" style="196" customWidth="1"/>
    <col min="14085" max="14085" width="15.88671875" style="196" customWidth="1"/>
    <col min="14086" max="14087" width="6.109375" style="196" customWidth="1"/>
    <col min="14088" max="14088" width="16.6640625" style="196" customWidth="1"/>
    <col min="14089" max="14089" width="6.109375" style="196" customWidth="1"/>
    <col min="14090" max="14091" width="16.6640625" style="196" customWidth="1"/>
    <col min="14092" max="14092" width="6.109375" style="196" customWidth="1"/>
    <col min="14093" max="14093" width="7" style="196" bestFit="1" customWidth="1"/>
    <col min="14094" max="14094" width="16.44140625" style="196" customWidth="1"/>
    <col min="14095" max="14095" width="16.6640625" style="196" customWidth="1"/>
    <col min="14096" max="14096" width="14.88671875" style="196" bestFit="1" customWidth="1"/>
    <col min="14097" max="14100" width="6.109375" style="196" customWidth="1"/>
    <col min="14101" max="14101" width="8.6640625" style="196" customWidth="1"/>
    <col min="14102" max="14336" width="9.109375" style="196"/>
    <col min="14337" max="14337" width="6.44140625" style="196" customWidth="1"/>
    <col min="14338" max="14338" width="6.109375" style="196" customWidth="1"/>
    <col min="14339" max="14340" width="16.6640625" style="196" customWidth="1"/>
    <col min="14341" max="14341" width="15.88671875" style="196" customWidth="1"/>
    <col min="14342" max="14343" width="6.109375" style="196" customWidth="1"/>
    <col min="14344" max="14344" width="16.6640625" style="196" customWidth="1"/>
    <col min="14345" max="14345" width="6.109375" style="196" customWidth="1"/>
    <col min="14346" max="14347" width="16.6640625" style="196" customWidth="1"/>
    <col min="14348" max="14348" width="6.109375" style="196" customWidth="1"/>
    <col min="14349" max="14349" width="7" style="196" bestFit="1" customWidth="1"/>
    <col min="14350" max="14350" width="16.44140625" style="196" customWidth="1"/>
    <col min="14351" max="14351" width="16.6640625" style="196" customWidth="1"/>
    <col min="14352" max="14352" width="14.88671875" style="196" bestFit="1" customWidth="1"/>
    <col min="14353" max="14356" width="6.109375" style="196" customWidth="1"/>
    <col min="14357" max="14357" width="8.6640625" style="196" customWidth="1"/>
    <col min="14358" max="14592" width="9.109375" style="196"/>
    <col min="14593" max="14593" width="6.44140625" style="196" customWidth="1"/>
    <col min="14594" max="14594" width="6.109375" style="196" customWidth="1"/>
    <col min="14595" max="14596" width="16.6640625" style="196" customWidth="1"/>
    <col min="14597" max="14597" width="15.88671875" style="196" customWidth="1"/>
    <col min="14598" max="14599" width="6.109375" style="196" customWidth="1"/>
    <col min="14600" max="14600" width="16.6640625" style="196" customWidth="1"/>
    <col min="14601" max="14601" width="6.109375" style="196" customWidth="1"/>
    <col min="14602" max="14603" width="16.6640625" style="196" customWidth="1"/>
    <col min="14604" max="14604" width="6.109375" style="196" customWidth="1"/>
    <col min="14605" max="14605" width="7" style="196" bestFit="1" customWidth="1"/>
    <col min="14606" max="14606" width="16.44140625" style="196" customWidth="1"/>
    <col min="14607" max="14607" width="16.6640625" style="196" customWidth="1"/>
    <col min="14608" max="14608" width="14.88671875" style="196" bestFit="1" customWidth="1"/>
    <col min="14609" max="14612" width="6.109375" style="196" customWidth="1"/>
    <col min="14613" max="14613" width="8.6640625" style="196" customWidth="1"/>
    <col min="14614" max="14848" width="9.109375" style="196"/>
    <col min="14849" max="14849" width="6.44140625" style="196" customWidth="1"/>
    <col min="14850" max="14850" width="6.109375" style="196" customWidth="1"/>
    <col min="14851" max="14852" width="16.6640625" style="196" customWidth="1"/>
    <col min="14853" max="14853" width="15.88671875" style="196" customWidth="1"/>
    <col min="14854" max="14855" width="6.109375" style="196" customWidth="1"/>
    <col min="14856" max="14856" width="16.6640625" style="196" customWidth="1"/>
    <col min="14857" max="14857" width="6.109375" style="196" customWidth="1"/>
    <col min="14858" max="14859" width="16.6640625" style="196" customWidth="1"/>
    <col min="14860" max="14860" width="6.109375" style="196" customWidth="1"/>
    <col min="14861" max="14861" width="7" style="196" bestFit="1" customWidth="1"/>
    <col min="14862" max="14862" width="16.44140625" style="196" customWidth="1"/>
    <col min="14863" max="14863" width="16.6640625" style="196" customWidth="1"/>
    <col min="14864" max="14864" width="14.88671875" style="196" bestFit="1" customWidth="1"/>
    <col min="14865" max="14868" width="6.109375" style="196" customWidth="1"/>
    <col min="14869" max="14869" width="8.6640625" style="196" customWidth="1"/>
    <col min="14870" max="15104" width="9.109375" style="196"/>
    <col min="15105" max="15105" width="6.44140625" style="196" customWidth="1"/>
    <col min="15106" max="15106" width="6.109375" style="196" customWidth="1"/>
    <col min="15107" max="15108" width="16.6640625" style="196" customWidth="1"/>
    <col min="15109" max="15109" width="15.88671875" style="196" customWidth="1"/>
    <col min="15110" max="15111" width="6.109375" style="196" customWidth="1"/>
    <col min="15112" max="15112" width="16.6640625" style="196" customWidth="1"/>
    <col min="15113" max="15113" width="6.109375" style="196" customWidth="1"/>
    <col min="15114" max="15115" width="16.6640625" style="196" customWidth="1"/>
    <col min="15116" max="15116" width="6.109375" style="196" customWidth="1"/>
    <col min="15117" max="15117" width="7" style="196" bestFit="1" customWidth="1"/>
    <col min="15118" max="15118" width="16.44140625" style="196" customWidth="1"/>
    <col min="15119" max="15119" width="16.6640625" style="196" customWidth="1"/>
    <col min="15120" max="15120" width="14.88671875" style="196" bestFit="1" customWidth="1"/>
    <col min="15121" max="15124" width="6.109375" style="196" customWidth="1"/>
    <col min="15125" max="15125" width="8.6640625" style="196" customWidth="1"/>
    <col min="15126" max="15360" width="9.109375" style="196"/>
    <col min="15361" max="15361" width="6.44140625" style="196" customWidth="1"/>
    <col min="15362" max="15362" width="6.109375" style="196" customWidth="1"/>
    <col min="15363" max="15364" width="16.6640625" style="196" customWidth="1"/>
    <col min="15365" max="15365" width="15.88671875" style="196" customWidth="1"/>
    <col min="15366" max="15367" width="6.109375" style="196" customWidth="1"/>
    <col min="15368" max="15368" width="16.6640625" style="196" customWidth="1"/>
    <col min="15369" max="15369" width="6.109375" style="196" customWidth="1"/>
    <col min="15370" max="15371" width="16.6640625" style="196" customWidth="1"/>
    <col min="15372" max="15372" width="6.109375" style="196" customWidth="1"/>
    <col min="15373" max="15373" width="7" style="196" bestFit="1" customWidth="1"/>
    <col min="15374" max="15374" width="16.44140625" style="196" customWidth="1"/>
    <col min="15375" max="15375" width="16.6640625" style="196" customWidth="1"/>
    <col min="15376" max="15376" width="14.88671875" style="196" bestFit="1" customWidth="1"/>
    <col min="15377" max="15380" width="6.109375" style="196" customWidth="1"/>
    <col min="15381" max="15381" width="8.6640625" style="196" customWidth="1"/>
    <col min="15382" max="15616" width="9.109375" style="196"/>
    <col min="15617" max="15617" width="6.44140625" style="196" customWidth="1"/>
    <col min="15618" max="15618" width="6.109375" style="196" customWidth="1"/>
    <col min="15619" max="15620" width="16.6640625" style="196" customWidth="1"/>
    <col min="15621" max="15621" width="15.88671875" style="196" customWidth="1"/>
    <col min="15622" max="15623" width="6.109375" style="196" customWidth="1"/>
    <col min="15624" max="15624" width="16.6640625" style="196" customWidth="1"/>
    <col min="15625" max="15625" width="6.109375" style="196" customWidth="1"/>
    <col min="15626" max="15627" width="16.6640625" style="196" customWidth="1"/>
    <col min="15628" max="15628" width="6.109375" style="196" customWidth="1"/>
    <col min="15629" max="15629" width="7" style="196" bestFit="1" customWidth="1"/>
    <col min="15630" max="15630" width="16.44140625" style="196" customWidth="1"/>
    <col min="15631" max="15631" width="16.6640625" style="196" customWidth="1"/>
    <col min="15632" max="15632" width="14.88671875" style="196" bestFit="1" customWidth="1"/>
    <col min="15633" max="15636" width="6.109375" style="196" customWidth="1"/>
    <col min="15637" max="15637" width="8.6640625" style="196" customWidth="1"/>
    <col min="15638" max="15872" width="9.109375" style="196"/>
    <col min="15873" max="15873" width="6.44140625" style="196" customWidth="1"/>
    <col min="15874" max="15874" width="6.109375" style="196" customWidth="1"/>
    <col min="15875" max="15876" width="16.6640625" style="196" customWidth="1"/>
    <col min="15877" max="15877" width="15.88671875" style="196" customWidth="1"/>
    <col min="15878" max="15879" width="6.109375" style="196" customWidth="1"/>
    <col min="15880" max="15880" width="16.6640625" style="196" customWidth="1"/>
    <col min="15881" max="15881" width="6.109375" style="196" customWidth="1"/>
    <col min="15882" max="15883" width="16.6640625" style="196" customWidth="1"/>
    <col min="15884" max="15884" width="6.109375" style="196" customWidth="1"/>
    <col min="15885" max="15885" width="7" style="196" bestFit="1" customWidth="1"/>
    <col min="15886" max="15886" width="16.44140625" style="196" customWidth="1"/>
    <col min="15887" max="15887" width="16.6640625" style="196" customWidth="1"/>
    <col min="15888" max="15888" width="14.88671875" style="196" bestFit="1" customWidth="1"/>
    <col min="15889" max="15892" width="6.109375" style="196" customWidth="1"/>
    <col min="15893" max="15893" width="8.6640625" style="196" customWidth="1"/>
    <col min="15894" max="16128" width="9.109375" style="196"/>
    <col min="16129" max="16129" width="6.44140625" style="196" customWidth="1"/>
    <col min="16130" max="16130" width="6.109375" style="196" customWidth="1"/>
    <col min="16131" max="16132" width="16.6640625" style="196" customWidth="1"/>
    <col min="16133" max="16133" width="15.88671875" style="196" customWidth="1"/>
    <col min="16134" max="16135" width="6.109375" style="196" customWidth="1"/>
    <col min="16136" max="16136" width="16.6640625" style="196" customWidth="1"/>
    <col min="16137" max="16137" width="6.109375" style="196" customWidth="1"/>
    <col min="16138" max="16139" width="16.6640625" style="196" customWidth="1"/>
    <col min="16140" max="16140" width="6.109375" style="196" customWidth="1"/>
    <col min="16141" max="16141" width="7" style="196" bestFit="1" customWidth="1"/>
    <col min="16142" max="16142" width="16.44140625" style="196" customWidth="1"/>
    <col min="16143" max="16143" width="16.6640625" style="196" customWidth="1"/>
    <col min="16144" max="16144" width="14.88671875" style="196" bestFit="1" customWidth="1"/>
    <col min="16145" max="16148" width="6.109375" style="196" customWidth="1"/>
    <col min="16149" max="16149" width="8.6640625" style="196" customWidth="1"/>
    <col min="16150" max="16384" width="9.109375" style="196"/>
  </cols>
  <sheetData>
    <row r="1" spans="1:63" s="111" customFormat="1" ht="33.9" customHeight="1" collapsed="1" thickBot="1" x14ac:dyDescent="0.3">
      <c r="A1" s="965" t="s">
        <v>252</v>
      </c>
      <c r="B1" s="966"/>
      <c r="C1" s="966"/>
      <c r="D1" s="966"/>
      <c r="E1" s="966"/>
      <c r="F1" s="966"/>
      <c r="G1" s="966"/>
      <c r="H1" s="966"/>
      <c r="I1" s="966"/>
      <c r="J1" s="966"/>
      <c r="K1" s="966"/>
      <c r="L1" s="966"/>
      <c r="M1" s="966"/>
      <c r="N1" s="966"/>
      <c r="O1" s="966"/>
      <c r="P1" s="966"/>
      <c r="Q1" s="966"/>
      <c r="R1" s="966"/>
      <c r="S1" s="966"/>
      <c r="T1" s="966"/>
      <c r="U1" s="967"/>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359"/>
      <c r="BB1" s="360">
        <v>1</v>
      </c>
      <c r="BC1" s="361">
        <v>2</v>
      </c>
      <c r="BD1" s="361">
        <v>3</v>
      </c>
      <c r="BE1" s="361">
        <v>4</v>
      </c>
      <c r="BF1" s="361">
        <v>5</v>
      </c>
      <c r="BG1" s="361">
        <v>6</v>
      </c>
      <c r="BH1" s="361">
        <v>7</v>
      </c>
      <c r="BI1" s="361">
        <v>8</v>
      </c>
      <c r="BJ1" s="361">
        <v>9</v>
      </c>
      <c r="BK1" s="361">
        <v>10</v>
      </c>
    </row>
    <row r="2" spans="1:63" s="111" customFormat="1" ht="17.100000000000001" hidden="1" customHeight="1" outlineLevel="1" thickBot="1" x14ac:dyDescent="0.3">
      <c r="A2" s="968" t="s">
        <v>199</v>
      </c>
      <c r="B2" s="969"/>
      <c r="C2" s="970">
        <f>'Title Page'!D5</f>
        <v>0</v>
      </c>
      <c r="D2" s="970"/>
      <c r="E2" s="970"/>
      <c r="F2" s="970"/>
      <c r="G2" s="970"/>
      <c r="H2" s="971" t="s">
        <v>200</v>
      </c>
      <c r="I2" s="971"/>
      <c r="J2" s="970">
        <f>'Title Page'!D18</f>
        <v>0</v>
      </c>
      <c r="K2" s="970"/>
      <c r="L2" s="970"/>
      <c r="M2" s="970"/>
      <c r="N2" s="970"/>
      <c r="O2" s="812" t="s">
        <v>201</v>
      </c>
      <c r="P2" s="945"/>
      <c r="Q2" s="945"/>
      <c r="R2" s="945"/>
      <c r="S2" s="945"/>
      <c r="T2" s="945"/>
      <c r="U2" s="94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360" t="s">
        <v>202</v>
      </c>
      <c r="BB2" s="360" t="s">
        <v>203</v>
      </c>
      <c r="BC2" s="361" t="s">
        <v>204</v>
      </c>
      <c r="BD2" s="361" t="s">
        <v>205</v>
      </c>
    </row>
    <row r="3" spans="1:63" s="111" customFormat="1" ht="17.100000000000001" hidden="1" customHeight="1" outlineLevel="1" thickBot="1" x14ac:dyDescent="0.3">
      <c r="A3" s="972" t="s">
        <v>206</v>
      </c>
      <c r="B3" s="973"/>
      <c r="C3" s="980">
        <f>'Title Page'!D4</f>
        <v>0</v>
      </c>
      <c r="D3" s="980"/>
      <c r="E3" s="980"/>
      <c r="F3" s="980"/>
      <c r="G3" s="980"/>
      <c r="H3" s="973" t="s">
        <v>207</v>
      </c>
      <c r="I3" s="973"/>
      <c r="J3" s="970">
        <f>'Title Page'!D19</f>
        <v>0</v>
      </c>
      <c r="K3" s="970"/>
      <c r="L3" s="970"/>
      <c r="M3" s="970"/>
      <c r="N3" s="970"/>
      <c r="O3" s="813" t="s">
        <v>208</v>
      </c>
      <c r="P3" s="945"/>
      <c r="Q3" s="945"/>
      <c r="R3" s="945"/>
      <c r="S3" s="945"/>
      <c r="T3" s="945"/>
      <c r="U3" s="94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360"/>
    </row>
    <row r="4" spans="1:63" s="111" customFormat="1" ht="17.100000000000001" hidden="1" customHeight="1" outlineLevel="1" thickBot="1" x14ac:dyDescent="0.3">
      <c r="A4" s="972" t="s">
        <v>209</v>
      </c>
      <c r="B4" s="973"/>
      <c r="C4" s="974">
        <f>'Title Page'!D7</f>
        <v>0</v>
      </c>
      <c r="D4" s="975"/>
      <c r="E4" s="975"/>
      <c r="F4" s="975"/>
      <c r="G4" s="976"/>
      <c r="H4" s="977" t="s">
        <v>210</v>
      </c>
      <c r="I4" s="977"/>
      <c r="J4" s="979"/>
      <c r="K4" s="979"/>
      <c r="L4" s="979"/>
      <c r="M4" s="979"/>
      <c r="N4" s="979"/>
      <c r="O4" s="813" t="s">
        <v>211</v>
      </c>
      <c r="P4" s="945"/>
      <c r="Q4" s="945"/>
      <c r="R4" s="945"/>
      <c r="S4" s="945"/>
      <c r="T4" s="945"/>
      <c r="U4" s="94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360"/>
    </row>
    <row r="5" spans="1:63" s="111" customFormat="1" ht="17.100000000000001" hidden="1" customHeight="1" outlineLevel="1" thickBot="1" x14ac:dyDescent="0.3">
      <c r="A5" s="947" t="s">
        <v>212</v>
      </c>
      <c r="B5" s="948"/>
      <c r="C5" s="1049">
        <f>'Title Page'!D11</f>
        <v>0</v>
      </c>
      <c r="D5" s="1050"/>
      <c r="E5" s="1051">
        <f>'Title Page'!D12</f>
        <v>0</v>
      </c>
      <c r="F5" s="1052"/>
      <c r="G5" s="1052"/>
      <c r="H5" s="978"/>
      <c r="I5" s="978"/>
      <c r="J5" s="979"/>
      <c r="K5" s="979"/>
      <c r="L5" s="979"/>
      <c r="M5" s="979"/>
      <c r="N5" s="979"/>
      <c r="O5" s="814" t="s">
        <v>213</v>
      </c>
      <c r="P5" s="949"/>
      <c r="Q5" s="949"/>
      <c r="R5" s="949"/>
      <c r="S5" s="949"/>
      <c r="T5" s="949"/>
      <c r="U5" s="950"/>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6"/>
      <c r="AX5" s="196"/>
      <c r="AY5" s="196"/>
      <c r="AZ5" s="196"/>
      <c r="BA5" s="196"/>
      <c r="BB5" s="360"/>
    </row>
    <row r="6" spans="1:63" s="111" customFormat="1" ht="14.4" hidden="1" outlineLevel="1" thickBot="1" x14ac:dyDescent="0.3">
      <c r="A6" s="951" t="s">
        <v>214</v>
      </c>
      <c r="B6" s="952"/>
      <c r="C6" s="952"/>
      <c r="D6" s="952"/>
      <c r="E6" s="952"/>
      <c r="F6" s="952"/>
      <c r="G6" s="952"/>
      <c r="H6" s="952"/>
      <c r="I6" s="952"/>
      <c r="J6" s="952"/>
      <c r="K6" s="952"/>
      <c r="L6" s="952"/>
      <c r="M6" s="952"/>
      <c r="N6" s="952"/>
      <c r="O6" s="952"/>
      <c r="P6" s="952"/>
      <c r="Q6" s="952"/>
      <c r="R6" s="952"/>
      <c r="S6" s="952"/>
      <c r="T6" s="952"/>
      <c r="U6" s="953"/>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360"/>
      <c r="BB6" s="360"/>
    </row>
    <row r="7" spans="1:63" s="111" customFormat="1" ht="13.8" hidden="1" outlineLevel="1" thickBot="1" x14ac:dyDescent="0.3">
      <c r="A7" s="372"/>
      <c r="B7" s="373"/>
      <c r="C7" s="374"/>
      <c r="D7" s="374"/>
      <c r="E7" s="375"/>
      <c r="F7" s="373"/>
      <c r="G7" s="374"/>
      <c r="H7" s="374"/>
      <c r="I7" s="376"/>
      <c r="J7" s="374"/>
      <c r="K7" s="374"/>
      <c r="L7" s="376"/>
      <c r="M7" s="376"/>
      <c r="N7" s="374"/>
      <c r="O7" s="377"/>
      <c r="P7" s="954" t="s">
        <v>215</v>
      </c>
      <c r="Q7" s="955"/>
      <c r="R7" s="955"/>
      <c r="S7" s="955"/>
      <c r="T7" s="955"/>
      <c r="U7" s="95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360"/>
      <c r="BB7" s="360"/>
    </row>
    <row r="8" spans="1:63" s="366" customFormat="1" ht="54" hidden="1" outlineLevel="1" thickBot="1" x14ac:dyDescent="0.3">
      <c r="A8" s="362" t="s">
        <v>253</v>
      </c>
      <c r="B8" s="847" t="s">
        <v>254</v>
      </c>
      <c r="C8" s="847" t="s">
        <v>255</v>
      </c>
      <c r="D8" s="847" t="s">
        <v>218</v>
      </c>
      <c r="E8" s="848" t="s">
        <v>219</v>
      </c>
      <c r="F8" s="849" t="s">
        <v>220</v>
      </c>
      <c r="G8" s="850" t="s">
        <v>221</v>
      </c>
      <c r="H8" s="848" t="s">
        <v>222</v>
      </c>
      <c r="I8" s="849" t="s">
        <v>223</v>
      </c>
      <c r="J8" s="851" t="s">
        <v>256</v>
      </c>
      <c r="K8" s="848" t="s">
        <v>257</v>
      </c>
      <c r="L8" s="849" t="s">
        <v>226</v>
      </c>
      <c r="M8" s="849" t="s">
        <v>227</v>
      </c>
      <c r="N8" s="851" t="s">
        <v>228</v>
      </c>
      <c r="O8" s="848" t="s">
        <v>229</v>
      </c>
      <c r="P8" s="363" t="s">
        <v>230</v>
      </c>
      <c r="Q8" s="852" t="s">
        <v>220</v>
      </c>
      <c r="R8" s="852" t="s">
        <v>223</v>
      </c>
      <c r="S8" s="852" t="s">
        <v>226</v>
      </c>
      <c r="T8" s="852" t="s">
        <v>227</v>
      </c>
      <c r="U8" s="364" t="s">
        <v>231</v>
      </c>
      <c r="V8" s="365"/>
      <c r="W8" s="365"/>
      <c r="X8" s="365"/>
      <c r="Y8" s="365"/>
      <c r="Z8" s="365"/>
      <c r="AA8" s="365"/>
      <c r="AB8" s="365"/>
      <c r="AC8" s="365"/>
      <c r="AD8" s="365"/>
      <c r="AE8" s="365"/>
      <c r="AF8" s="365"/>
      <c r="AG8" s="365"/>
      <c r="AH8" s="365"/>
      <c r="AI8" s="365"/>
      <c r="AJ8" s="365"/>
      <c r="AK8" s="365"/>
      <c r="AL8" s="365"/>
      <c r="AM8" s="365"/>
      <c r="AN8" s="365"/>
      <c r="AO8" s="365"/>
      <c r="AP8" s="365"/>
      <c r="AQ8" s="365"/>
      <c r="AR8" s="365"/>
      <c r="AS8" s="365"/>
      <c r="AT8" s="365"/>
      <c r="AU8" s="365"/>
      <c r="AV8" s="365"/>
      <c r="AW8" s="365"/>
      <c r="AX8" s="365"/>
      <c r="AY8" s="365"/>
      <c r="AZ8" s="365"/>
      <c r="BA8" s="360"/>
      <c r="BB8" s="360"/>
    </row>
    <row r="9" spans="1:63" s="370" customFormat="1" hidden="1" outlineLevel="1" x14ac:dyDescent="0.25">
      <c r="A9" s="378"/>
      <c r="B9" s="379"/>
      <c r="C9" s="379"/>
      <c r="D9" s="379"/>
      <c r="E9" s="380"/>
      <c r="F9" s="381"/>
      <c r="G9" s="810"/>
      <c r="H9" s="382"/>
      <c r="I9" s="381"/>
      <c r="J9" s="383"/>
      <c r="K9" s="382"/>
      <c r="L9" s="381"/>
      <c r="M9" s="388" t="str">
        <f xml:space="preserve"> IF(F9*I9*L9=0,"",F9*I9*L9)</f>
        <v/>
      </c>
      <c r="N9" s="389"/>
      <c r="O9" s="382"/>
      <c r="P9" s="384"/>
      <c r="Q9" s="385"/>
      <c r="R9" s="385"/>
      <c r="S9" s="385"/>
      <c r="T9" s="386" t="str">
        <f xml:space="preserve"> IF(Q9*R9*S9=0,"",Q9*R9*S9)</f>
        <v/>
      </c>
      <c r="U9" s="387" t="s">
        <v>232</v>
      </c>
      <c r="V9" s="367"/>
      <c r="W9" s="368"/>
      <c r="X9" s="367"/>
      <c r="Y9" s="369"/>
      <c r="Z9" s="367"/>
      <c r="AA9" s="367"/>
      <c r="AB9" s="367"/>
      <c r="AC9" s="367"/>
      <c r="AD9" s="367"/>
      <c r="AE9" s="367"/>
      <c r="AF9" s="367"/>
      <c r="AG9" s="367"/>
      <c r="AH9" s="367"/>
      <c r="AI9" s="367"/>
      <c r="AJ9" s="367"/>
      <c r="AK9" s="367"/>
      <c r="AL9" s="367"/>
      <c r="AM9" s="367"/>
      <c r="AN9" s="367"/>
      <c r="AO9" s="367"/>
      <c r="AP9" s="367"/>
      <c r="AQ9" s="367"/>
      <c r="AR9" s="367"/>
      <c r="AS9" s="367"/>
      <c r="AT9" s="367"/>
      <c r="AU9" s="367"/>
      <c r="AV9" s="367"/>
      <c r="AW9" s="367"/>
      <c r="AX9" s="367"/>
      <c r="AY9" s="367"/>
      <c r="AZ9" s="367"/>
      <c r="BA9" s="367"/>
      <c r="BB9" s="367"/>
    </row>
    <row r="10" spans="1:63" s="371" customFormat="1" hidden="1" outlineLevel="1" x14ac:dyDescent="0.25">
      <c r="A10" s="390"/>
      <c r="B10" s="391"/>
      <c r="C10" s="391"/>
      <c r="D10" s="391"/>
      <c r="E10" s="392"/>
      <c r="F10" s="393"/>
      <c r="G10" s="809"/>
      <c r="H10" s="394"/>
      <c r="I10" s="393"/>
      <c r="J10" s="395"/>
      <c r="K10" s="394"/>
      <c r="L10" s="393"/>
      <c r="M10" s="396" t="str">
        <f t="shared" ref="M10:M50" si="0" xml:space="preserve"> IF(F10*I10*L10=0,"",F10*I10*L10)</f>
        <v/>
      </c>
      <c r="N10" s="397"/>
      <c r="O10" s="394"/>
      <c r="P10" s="398"/>
      <c r="Q10" s="399"/>
      <c r="R10" s="399"/>
      <c r="S10" s="399"/>
      <c r="T10" s="400" t="str">
        <f t="shared" ref="T10:T50" si="1" xml:space="preserve"> IF(Q10*R10*S10=0,"",Q10*R10*S10)</f>
        <v/>
      </c>
      <c r="U10" s="401" t="s">
        <v>232</v>
      </c>
      <c r="V10" s="369"/>
      <c r="W10" s="368"/>
      <c r="X10" s="367"/>
      <c r="Y10" s="369"/>
      <c r="Z10" s="369"/>
      <c r="AA10" s="369"/>
      <c r="AB10" s="369"/>
      <c r="AC10" s="369"/>
      <c r="AD10" s="369"/>
      <c r="AE10" s="369"/>
      <c r="AF10" s="369"/>
      <c r="AG10" s="369"/>
      <c r="AH10" s="369"/>
      <c r="AI10" s="369"/>
      <c r="AJ10" s="369"/>
      <c r="AK10" s="369"/>
      <c r="AL10" s="369"/>
      <c r="AM10" s="369"/>
      <c r="AN10" s="369"/>
      <c r="AO10" s="369"/>
      <c r="AP10" s="369"/>
      <c r="AQ10" s="369"/>
      <c r="AR10" s="369"/>
      <c r="AS10" s="369"/>
      <c r="AT10" s="369"/>
      <c r="AU10" s="369"/>
      <c r="AV10" s="369"/>
      <c r="AW10" s="369"/>
      <c r="AX10" s="369"/>
      <c r="AY10" s="369"/>
      <c r="AZ10" s="369"/>
      <c r="BA10" s="369"/>
      <c r="BB10" s="369"/>
    </row>
    <row r="11" spans="1:63" s="371" customFormat="1" hidden="1" outlineLevel="1" x14ac:dyDescent="0.25">
      <c r="A11" s="390"/>
      <c r="B11" s="391"/>
      <c r="C11" s="391"/>
      <c r="D11" s="391"/>
      <c r="E11" s="392"/>
      <c r="F11" s="393"/>
      <c r="G11" s="809"/>
      <c r="H11" s="394"/>
      <c r="I11" s="393"/>
      <c r="J11" s="395"/>
      <c r="K11" s="394"/>
      <c r="L11" s="393"/>
      <c r="M11" s="396" t="str">
        <f t="shared" si="0"/>
        <v/>
      </c>
      <c r="N11" s="397"/>
      <c r="O11" s="394"/>
      <c r="P11" s="398"/>
      <c r="Q11" s="399"/>
      <c r="R11" s="399"/>
      <c r="S11" s="399"/>
      <c r="T11" s="400" t="str">
        <f t="shared" si="1"/>
        <v/>
      </c>
      <c r="U11" s="401" t="s">
        <v>232</v>
      </c>
      <c r="V11" s="369"/>
      <c r="W11" s="368"/>
      <c r="X11" s="367"/>
      <c r="Y11" s="369"/>
      <c r="Z11" s="369"/>
      <c r="AA11" s="369"/>
      <c r="AB11" s="369"/>
      <c r="AC11" s="369"/>
      <c r="AD11" s="369"/>
      <c r="AE11" s="369"/>
      <c r="AF11" s="369"/>
      <c r="AG11" s="369"/>
      <c r="AH11" s="369"/>
      <c r="AI11" s="369"/>
      <c r="AJ11" s="369"/>
      <c r="AK11" s="369"/>
      <c r="AL11" s="369"/>
      <c r="AM11" s="369"/>
      <c r="AN11" s="369"/>
      <c r="AO11" s="369"/>
      <c r="AP11" s="369"/>
      <c r="AQ11" s="369"/>
      <c r="AR11" s="369"/>
      <c r="AS11" s="369"/>
      <c r="AT11" s="369"/>
      <c r="AU11" s="369"/>
      <c r="AV11" s="369"/>
      <c r="AW11" s="369"/>
      <c r="AX11" s="369"/>
      <c r="AY11" s="369"/>
      <c r="AZ11" s="369"/>
      <c r="BA11" s="369"/>
      <c r="BB11" s="369"/>
    </row>
    <row r="12" spans="1:63" s="371" customFormat="1" hidden="1" outlineLevel="1" x14ac:dyDescent="0.25">
      <c r="A12" s="390"/>
      <c r="B12" s="391"/>
      <c r="C12" s="391"/>
      <c r="D12" s="391"/>
      <c r="E12" s="392"/>
      <c r="F12" s="393"/>
      <c r="G12" s="809"/>
      <c r="H12" s="394"/>
      <c r="I12" s="393"/>
      <c r="J12" s="395"/>
      <c r="K12" s="394"/>
      <c r="L12" s="393"/>
      <c r="M12" s="396" t="str">
        <f t="shared" si="0"/>
        <v/>
      </c>
      <c r="N12" s="397"/>
      <c r="O12" s="394"/>
      <c r="P12" s="398"/>
      <c r="Q12" s="399"/>
      <c r="R12" s="399"/>
      <c r="S12" s="399"/>
      <c r="T12" s="400" t="str">
        <f t="shared" si="1"/>
        <v/>
      </c>
      <c r="U12" s="401" t="s">
        <v>232</v>
      </c>
      <c r="V12" s="369"/>
      <c r="W12" s="368"/>
      <c r="X12" s="367"/>
      <c r="Y12" s="367"/>
      <c r="Z12" s="369"/>
      <c r="AA12" s="369"/>
      <c r="AB12" s="369"/>
      <c r="AC12" s="369"/>
      <c r="AD12" s="369"/>
      <c r="AE12" s="369"/>
      <c r="AF12" s="369"/>
      <c r="AG12" s="369"/>
      <c r="AH12" s="369"/>
      <c r="AI12" s="369"/>
      <c r="AJ12" s="369"/>
      <c r="AK12" s="369"/>
      <c r="AL12" s="369"/>
      <c r="AM12" s="369"/>
      <c r="AN12" s="369"/>
      <c r="AO12" s="369"/>
      <c r="AP12" s="369"/>
      <c r="AQ12" s="369"/>
      <c r="AR12" s="369"/>
      <c r="AS12" s="369"/>
      <c r="AT12" s="369"/>
      <c r="AU12" s="369"/>
      <c r="AV12" s="369"/>
      <c r="AW12" s="369"/>
      <c r="AX12" s="369"/>
      <c r="AY12" s="369"/>
      <c r="AZ12" s="369"/>
      <c r="BA12" s="369"/>
      <c r="BB12" s="369"/>
    </row>
    <row r="13" spans="1:63" s="371" customFormat="1" hidden="1" outlineLevel="1" x14ac:dyDescent="0.25">
      <c r="A13" s="390"/>
      <c r="B13" s="391"/>
      <c r="C13" s="391"/>
      <c r="D13" s="391"/>
      <c r="E13" s="392"/>
      <c r="F13" s="393"/>
      <c r="G13" s="809"/>
      <c r="H13" s="394"/>
      <c r="I13" s="393"/>
      <c r="J13" s="395"/>
      <c r="K13" s="394"/>
      <c r="L13" s="393"/>
      <c r="M13" s="396" t="str">
        <f t="shared" si="0"/>
        <v/>
      </c>
      <c r="N13" s="397"/>
      <c r="O13" s="394"/>
      <c r="P13" s="398"/>
      <c r="Q13" s="399"/>
      <c r="R13" s="399"/>
      <c r="S13" s="399"/>
      <c r="T13" s="400" t="str">
        <f t="shared" si="1"/>
        <v/>
      </c>
      <c r="U13" s="401" t="s">
        <v>232</v>
      </c>
      <c r="V13" s="369"/>
      <c r="W13" s="368"/>
      <c r="X13" s="367"/>
      <c r="Y13" s="369"/>
      <c r="Z13" s="369"/>
      <c r="AA13" s="369"/>
      <c r="AB13" s="369"/>
      <c r="AC13" s="369"/>
      <c r="AD13" s="369"/>
      <c r="AE13" s="369"/>
      <c r="AF13" s="369"/>
      <c r="AG13" s="369"/>
      <c r="AH13" s="369"/>
      <c r="AI13" s="369"/>
      <c r="AJ13" s="369"/>
      <c r="AK13" s="369"/>
      <c r="AL13" s="369"/>
      <c r="AM13" s="369"/>
      <c r="AN13" s="369"/>
      <c r="AO13" s="369"/>
      <c r="AP13" s="369"/>
      <c r="AQ13" s="369"/>
      <c r="AR13" s="369"/>
      <c r="AS13" s="369"/>
      <c r="AT13" s="369"/>
      <c r="AU13" s="369"/>
      <c r="AV13" s="369"/>
      <c r="AW13" s="369"/>
      <c r="AX13" s="369"/>
      <c r="AY13" s="369"/>
      <c r="AZ13" s="369"/>
      <c r="BA13" s="369"/>
      <c r="BB13" s="369"/>
    </row>
    <row r="14" spans="1:63" s="371" customFormat="1" hidden="1" outlineLevel="1" x14ac:dyDescent="0.25">
      <c r="A14" s="390"/>
      <c r="B14" s="391"/>
      <c r="C14" s="391"/>
      <c r="D14" s="391"/>
      <c r="E14" s="392"/>
      <c r="F14" s="393"/>
      <c r="G14" s="809"/>
      <c r="H14" s="394"/>
      <c r="I14" s="393"/>
      <c r="J14" s="395"/>
      <c r="K14" s="394"/>
      <c r="L14" s="393"/>
      <c r="M14" s="396" t="str">
        <f t="shared" si="0"/>
        <v/>
      </c>
      <c r="N14" s="397"/>
      <c r="O14" s="394"/>
      <c r="P14" s="398"/>
      <c r="Q14" s="399"/>
      <c r="R14" s="399"/>
      <c r="S14" s="399"/>
      <c r="T14" s="400" t="str">
        <f t="shared" si="1"/>
        <v/>
      </c>
      <c r="U14" s="401" t="s">
        <v>232</v>
      </c>
      <c r="V14" s="369"/>
      <c r="W14" s="368"/>
      <c r="X14" s="367"/>
      <c r="Y14" s="369"/>
      <c r="Z14" s="369"/>
      <c r="AA14" s="369"/>
      <c r="AB14" s="369"/>
      <c r="AC14" s="369"/>
      <c r="AD14" s="369"/>
      <c r="AE14" s="369"/>
      <c r="AF14" s="369"/>
      <c r="AG14" s="369"/>
      <c r="AH14" s="369"/>
      <c r="AI14" s="369"/>
      <c r="AJ14" s="369"/>
      <c r="AK14" s="369"/>
      <c r="AL14" s="369"/>
      <c r="AM14" s="369"/>
      <c r="AN14" s="369"/>
      <c r="AO14" s="369"/>
      <c r="AP14" s="369"/>
      <c r="AQ14" s="369"/>
      <c r="AR14" s="369"/>
      <c r="AS14" s="369"/>
      <c r="AT14" s="369"/>
      <c r="AU14" s="369"/>
      <c r="AV14" s="369"/>
      <c r="AW14" s="369"/>
      <c r="AX14" s="369"/>
      <c r="AY14" s="369"/>
      <c r="AZ14" s="369"/>
      <c r="BA14" s="369"/>
      <c r="BB14" s="369"/>
    </row>
    <row r="15" spans="1:63" s="371" customFormat="1" hidden="1" outlineLevel="1" x14ac:dyDescent="0.25">
      <c r="A15" s="390"/>
      <c r="B15" s="391"/>
      <c r="C15" s="391"/>
      <c r="D15" s="391"/>
      <c r="E15" s="392"/>
      <c r="F15" s="393"/>
      <c r="G15" s="809"/>
      <c r="H15" s="394"/>
      <c r="I15" s="393"/>
      <c r="J15" s="395"/>
      <c r="K15" s="394"/>
      <c r="L15" s="393"/>
      <c r="M15" s="396" t="str">
        <f t="shared" si="0"/>
        <v/>
      </c>
      <c r="N15" s="397"/>
      <c r="O15" s="394"/>
      <c r="P15" s="398"/>
      <c r="Q15" s="399"/>
      <c r="R15" s="399"/>
      <c r="S15" s="399"/>
      <c r="T15" s="400" t="str">
        <f t="shared" si="1"/>
        <v/>
      </c>
      <c r="U15" s="401" t="s">
        <v>232</v>
      </c>
      <c r="V15" s="369"/>
      <c r="W15" s="368"/>
      <c r="X15" s="367"/>
      <c r="Y15" s="369"/>
      <c r="Z15" s="369"/>
      <c r="AA15" s="369"/>
      <c r="AB15" s="369"/>
      <c r="AC15" s="369"/>
      <c r="AD15" s="369"/>
      <c r="AE15" s="369"/>
      <c r="AF15" s="369"/>
      <c r="AG15" s="369"/>
      <c r="AH15" s="369"/>
      <c r="AI15" s="369"/>
      <c r="AJ15" s="369"/>
      <c r="AK15" s="369"/>
      <c r="AL15" s="369"/>
      <c r="AM15" s="369"/>
      <c r="AN15" s="369"/>
      <c r="AO15" s="369"/>
      <c r="AP15" s="369"/>
      <c r="AQ15" s="369"/>
      <c r="AR15" s="369"/>
      <c r="AS15" s="369"/>
      <c r="AT15" s="369"/>
      <c r="AU15" s="369"/>
      <c r="AV15" s="369"/>
      <c r="AW15" s="369"/>
      <c r="AX15" s="369"/>
      <c r="AY15" s="369"/>
      <c r="AZ15" s="369"/>
      <c r="BA15" s="369"/>
      <c r="BB15" s="369"/>
    </row>
    <row r="16" spans="1:63" s="371" customFormat="1" hidden="1" outlineLevel="1" x14ac:dyDescent="0.25">
      <c r="A16" s="390"/>
      <c r="B16" s="391"/>
      <c r="C16" s="391"/>
      <c r="D16" s="391"/>
      <c r="E16" s="392"/>
      <c r="F16" s="393"/>
      <c r="G16" s="809"/>
      <c r="H16" s="394"/>
      <c r="I16" s="393"/>
      <c r="J16" s="395"/>
      <c r="K16" s="394"/>
      <c r="L16" s="393"/>
      <c r="M16" s="396" t="str">
        <f t="shared" si="0"/>
        <v/>
      </c>
      <c r="N16" s="397"/>
      <c r="O16" s="394"/>
      <c r="P16" s="398"/>
      <c r="Q16" s="399"/>
      <c r="R16" s="399"/>
      <c r="S16" s="399"/>
      <c r="T16" s="400" t="str">
        <f t="shared" si="1"/>
        <v/>
      </c>
      <c r="U16" s="401" t="s">
        <v>232</v>
      </c>
      <c r="V16" s="369"/>
      <c r="W16" s="368"/>
      <c r="X16" s="367"/>
      <c r="Y16" s="369"/>
      <c r="Z16" s="369"/>
      <c r="AA16" s="369"/>
      <c r="AB16" s="369"/>
      <c r="AC16" s="369"/>
      <c r="AD16" s="369"/>
      <c r="AE16" s="369"/>
      <c r="AF16" s="369"/>
      <c r="AG16" s="369"/>
      <c r="AH16" s="369"/>
      <c r="AI16" s="369"/>
      <c r="AJ16" s="369"/>
      <c r="AK16" s="369"/>
      <c r="AL16" s="369"/>
      <c r="AM16" s="369"/>
      <c r="AN16" s="369"/>
      <c r="AO16" s="369"/>
      <c r="AP16" s="369"/>
      <c r="AQ16" s="369"/>
      <c r="AR16" s="369"/>
      <c r="AS16" s="369"/>
      <c r="AT16" s="369"/>
      <c r="AU16" s="369"/>
      <c r="AV16" s="369"/>
      <c r="AW16" s="369"/>
      <c r="AX16" s="369"/>
      <c r="AY16" s="369"/>
      <c r="AZ16" s="369"/>
      <c r="BA16" s="369"/>
      <c r="BB16" s="369"/>
    </row>
    <row r="17" spans="1:54" s="371" customFormat="1" hidden="1" outlineLevel="1" x14ac:dyDescent="0.25">
      <c r="A17" s="390"/>
      <c r="B17" s="391"/>
      <c r="C17" s="391"/>
      <c r="D17" s="391"/>
      <c r="E17" s="392"/>
      <c r="F17" s="393"/>
      <c r="G17" s="809"/>
      <c r="H17" s="394"/>
      <c r="I17" s="393"/>
      <c r="J17" s="395"/>
      <c r="K17" s="394"/>
      <c r="L17" s="393"/>
      <c r="M17" s="396" t="str">
        <f t="shared" si="0"/>
        <v/>
      </c>
      <c r="N17" s="397"/>
      <c r="O17" s="394"/>
      <c r="P17" s="398"/>
      <c r="Q17" s="399"/>
      <c r="R17" s="399"/>
      <c r="S17" s="399"/>
      <c r="T17" s="400" t="str">
        <f t="shared" si="1"/>
        <v/>
      </c>
      <c r="U17" s="401" t="s">
        <v>232</v>
      </c>
      <c r="V17" s="369"/>
      <c r="W17" s="368"/>
      <c r="X17" s="367"/>
      <c r="Y17" s="369"/>
      <c r="Z17" s="369"/>
      <c r="AA17" s="369"/>
      <c r="AB17" s="369"/>
      <c r="AC17" s="369"/>
      <c r="AD17" s="369"/>
      <c r="AE17" s="369"/>
      <c r="AF17" s="369"/>
      <c r="AG17" s="369"/>
      <c r="AH17" s="369"/>
      <c r="AI17" s="369"/>
      <c r="AJ17" s="369"/>
      <c r="AK17" s="369"/>
      <c r="AL17" s="369"/>
      <c r="AM17" s="369"/>
      <c r="AN17" s="369"/>
      <c r="AO17" s="369"/>
      <c r="AP17" s="369"/>
      <c r="AQ17" s="369"/>
      <c r="AR17" s="369"/>
      <c r="AS17" s="369"/>
      <c r="AT17" s="369"/>
      <c r="AU17" s="369"/>
      <c r="AV17" s="369"/>
      <c r="AW17" s="369"/>
      <c r="AX17" s="369"/>
      <c r="AY17" s="369"/>
      <c r="AZ17" s="369"/>
      <c r="BA17" s="369"/>
      <c r="BB17" s="369"/>
    </row>
    <row r="18" spans="1:54" s="371" customFormat="1" hidden="1" outlineLevel="1" x14ac:dyDescent="0.25">
      <c r="A18" s="390"/>
      <c r="B18" s="391"/>
      <c r="C18" s="391"/>
      <c r="D18" s="391"/>
      <c r="E18" s="392"/>
      <c r="F18" s="393"/>
      <c r="G18" s="809"/>
      <c r="H18" s="394"/>
      <c r="I18" s="393"/>
      <c r="J18" s="395"/>
      <c r="K18" s="394"/>
      <c r="L18" s="393"/>
      <c r="M18" s="396" t="str">
        <f t="shared" si="0"/>
        <v/>
      </c>
      <c r="N18" s="397"/>
      <c r="O18" s="394"/>
      <c r="P18" s="398"/>
      <c r="Q18" s="399"/>
      <c r="R18" s="399"/>
      <c r="S18" s="399"/>
      <c r="T18" s="400" t="str">
        <f t="shared" si="1"/>
        <v/>
      </c>
      <c r="U18" s="401" t="s">
        <v>232</v>
      </c>
      <c r="V18" s="369"/>
      <c r="W18" s="368"/>
      <c r="X18" s="367"/>
      <c r="Y18" s="369"/>
      <c r="Z18" s="369"/>
      <c r="AA18" s="369"/>
      <c r="AB18" s="369"/>
      <c r="AC18" s="369"/>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69"/>
      <c r="AZ18" s="369"/>
      <c r="BA18" s="369"/>
      <c r="BB18" s="369"/>
    </row>
    <row r="19" spans="1:54" s="371" customFormat="1" hidden="1" outlineLevel="1" x14ac:dyDescent="0.25">
      <c r="A19" s="390"/>
      <c r="B19" s="391"/>
      <c r="C19" s="391"/>
      <c r="D19" s="391"/>
      <c r="E19" s="392"/>
      <c r="F19" s="393"/>
      <c r="G19" s="809"/>
      <c r="H19" s="394"/>
      <c r="I19" s="393"/>
      <c r="J19" s="395"/>
      <c r="K19" s="394"/>
      <c r="L19" s="393"/>
      <c r="M19" s="396" t="str">
        <f t="shared" si="0"/>
        <v/>
      </c>
      <c r="N19" s="397"/>
      <c r="O19" s="394"/>
      <c r="P19" s="398"/>
      <c r="Q19" s="399"/>
      <c r="R19" s="399"/>
      <c r="S19" s="399"/>
      <c r="T19" s="400" t="str">
        <f t="shared" si="1"/>
        <v/>
      </c>
      <c r="U19" s="401" t="s">
        <v>232</v>
      </c>
      <c r="V19" s="369"/>
      <c r="W19" s="369"/>
      <c r="X19" s="369"/>
      <c r="Y19" s="369"/>
      <c r="Z19" s="369"/>
      <c r="AA19" s="369"/>
      <c r="AB19" s="369"/>
      <c r="AC19" s="369"/>
      <c r="AD19" s="369"/>
      <c r="AE19" s="369"/>
      <c r="AF19" s="369"/>
      <c r="AG19" s="369"/>
      <c r="AH19" s="369"/>
      <c r="AI19" s="369"/>
      <c r="AJ19" s="369"/>
      <c r="AK19" s="369"/>
      <c r="AL19" s="369"/>
      <c r="AM19" s="369"/>
      <c r="AN19" s="369"/>
      <c r="AO19" s="369"/>
      <c r="AP19" s="369"/>
      <c r="AQ19" s="369"/>
      <c r="AR19" s="369"/>
      <c r="AS19" s="369"/>
      <c r="AT19" s="369"/>
      <c r="AU19" s="369"/>
      <c r="AV19" s="369"/>
      <c r="AW19" s="369"/>
      <c r="AX19" s="369"/>
      <c r="AY19" s="369"/>
      <c r="AZ19" s="369"/>
      <c r="BA19" s="369"/>
      <c r="BB19" s="369"/>
    </row>
    <row r="20" spans="1:54" s="371" customFormat="1" hidden="1" outlineLevel="1" x14ac:dyDescent="0.25">
      <c r="A20" s="390"/>
      <c r="B20" s="391"/>
      <c r="C20" s="391"/>
      <c r="D20" s="391"/>
      <c r="E20" s="392"/>
      <c r="F20" s="393"/>
      <c r="G20" s="809"/>
      <c r="H20" s="394"/>
      <c r="I20" s="393"/>
      <c r="J20" s="395"/>
      <c r="K20" s="394"/>
      <c r="L20" s="393"/>
      <c r="M20" s="396" t="str">
        <f t="shared" si="0"/>
        <v/>
      </c>
      <c r="N20" s="397"/>
      <c r="O20" s="394"/>
      <c r="P20" s="398"/>
      <c r="Q20" s="399"/>
      <c r="R20" s="399"/>
      <c r="S20" s="399"/>
      <c r="T20" s="400" t="str">
        <f t="shared" si="1"/>
        <v/>
      </c>
      <c r="U20" s="401" t="s">
        <v>232</v>
      </c>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69"/>
      <c r="AZ20" s="369"/>
      <c r="BA20" s="369"/>
      <c r="BB20" s="369"/>
    </row>
    <row r="21" spans="1:54" s="371" customFormat="1" hidden="1" outlineLevel="1" x14ac:dyDescent="0.25">
      <c r="A21" s="390"/>
      <c r="B21" s="391"/>
      <c r="C21" s="391"/>
      <c r="D21" s="391"/>
      <c r="E21" s="392"/>
      <c r="F21" s="393"/>
      <c r="G21" s="809"/>
      <c r="H21" s="394"/>
      <c r="I21" s="393"/>
      <c r="J21" s="395"/>
      <c r="K21" s="394"/>
      <c r="L21" s="393"/>
      <c r="M21" s="396" t="str">
        <f t="shared" si="0"/>
        <v/>
      </c>
      <c r="N21" s="397"/>
      <c r="O21" s="394"/>
      <c r="P21" s="398"/>
      <c r="Q21" s="399"/>
      <c r="R21" s="399"/>
      <c r="S21" s="399"/>
      <c r="T21" s="400" t="str">
        <f t="shared" si="1"/>
        <v/>
      </c>
      <c r="U21" s="401" t="s">
        <v>232</v>
      </c>
      <c r="V21" s="369"/>
      <c r="W21" s="369"/>
      <c r="X21" s="369"/>
      <c r="Y21" s="369"/>
      <c r="Z21" s="369"/>
      <c r="AA21" s="369"/>
      <c r="AB21" s="369"/>
      <c r="AC21" s="369"/>
      <c r="AD21" s="369"/>
      <c r="AE21" s="369"/>
      <c r="AF21" s="369"/>
      <c r="AG21" s="369"/>
      <c r="AH21" s="369"/>
      <c r="AI21" s="369"/>
      <c r="AJ21" s="369"/>
      <c r="AK21" s="369"/>
      <c r="AL21" s="369"/>
      <c r="AM21" s="369"/>
      <c r="AN21" s="369"/>
      <c r="AO21" s="369"/>
      <c r="AP21" s="369"/>
      <c r="AQ21" s="369"/>
      <c r="AR21" s="369"/>
      <c r="AS21" s="369"/>
      <c r="AT21" s="369"/>
      <c r="AU21" s="369"/>
      <c r="AV21" s="369"/>
      <c r="AW21" s="369"/>
      <c r="AX21" s="369"/>
      <c r="AY21" s="369"/>
      <c r="AZ21" s="369"/>
      <c r="BA21" s="369"/>
      <c r="BB21" s="369"/>
    </row>
    <row r="22" spans="1:54" s="371" customFormat="1" hidden="1" outlineLevel="1" x14ac:dyDescent="0.25">
      <c r="A22" s="390"/>
      <c r="B22" s="391"/>
      <c r="C22" s="391"/>
      <c r="D22" s="391"/>
      <c r="E22" s="392"/>
      <c r="F22" s="393"/>
      <c r="G22" s="809"/>
      <c r="H22" s="394"/>
      <c r="I22" s="393"/>
      <c r="J22" s="395"/>
      <c r="K22" s="394"/>
      <c r="L22" s="393"/>
      <c r="M22" s="396" t="str">
        <f t="shared" si="0"/>
        <v/>
      </c>
      <c r="N22" s="397"/>
      <c r="O22" s="394"/>
      <c r="P22" s="398"/>
      <c r="Q22" s="399"/>
      <c r="R22" s="399"/>
      <c r="S22" s="399"/>
      <c r="T22" s="400" t="str">
        <f t="shared" si="1"/>
        <v/>
      </c>
      <c r="U22" s="401" t="s">
        <v>232</v>
      </c>
      <c r="V22" s="369"/>
      <c r="W22" s="369"/>
      <c r="X22" s="369"/>
      <c r="Y22" s="369"/>
      <c r="Z22" s="369"/>
      <c r="AA22" s="369"/>
      <c r="AB22" s="369"/>
      <c r="AC22" s="369"/>
      <c r="AD22" s="369"/>
      <c r="AE22" s="369"/>
      <c r="AF22" s="369"/>
      <c r="AG22" s="369"/>
      <c r="AH22" s="369"/>
      <c r="AI22" s="369"/>
      <c r="AJ22" s="369"/>
      <c r="AK22" s="369"/>
      <c r="AL22" s="369"/>
      <c r="AM22" s="369"/>
      <c r="AN22" s="369"/>
      <c r="AO22" s="369"/>
      <c r="AP22" s="369"/>
      <c r="AQ22" s="369"/>
      <c r="AR22" s="369"/>
      <c r="AS22" s="369"/>
      <c r="AT22" s="369"/>
      <c r="AU22" s="369"/>
      <c r="AV22" s="369"/>
      <c r="AW22" s="369"/>
      <c r="AX22" s="369"/>
      <c r="AY22" s="369"/>
      <c r="AZ22" s="369"/>
      <c r="BA22" s="369"/>
      <c r="BB22" s="369"/>
    </row>
    <row r="23" spans="1:54" s="371" customFormat="1" hidden="1" outlineLevel="1" x14ac:dyDescent="0.25">
      <c r="A23" s="390"/>
      <c r="B23" s="391"/>
      <c r="C23" s="391"/>
      <c r="D23" s="391"/>
      <c r="E23" s="392"/>
      <c r="F23" s="393"/>
      <c r="G23" s="809"/>
      <c r="H23" s="394"/>
      <c r="I23" s="393"/>
      <c r="J23" s="395"/>
      <c r="K23" s="394"/>
      <c r="L23" s="393"/>
      <c r="M23" s="396" t="str">
        <f t="shared" si="0"/>
        <v/>
      </c>
      <c r="N23" s="397"/>
      <c r="O23" s="394"/>
      <c r="P23" s="398"/>
      <c r="Q23" s="399"/>
      <c r="R23" s="399"/>
      <c r="S23" s="399"/>
      <c r="T23" s="400" t="str">
        <f t="shared" si="1"/>
        <v/>
      </c>
      <c r="U23" s="401" t="s">
        <v>232</v>
      </c>
      <c r="V23" s="369"/>
      <c r="W23" s="369"/>
      <c r="X23" s="369"/>
      <c r="Y23" s="369"/>
      <c r="Z23" s="369"/>
      <c r="AA23" s="369"/>
      <c r="AB23" s="369"/>
      <c r="AC23" s="369"/>
      <c r="AD23" s="369"/>
      <c r="AE23" s="369"/>
      <c r="AF23" s="369"/>
      <c r="AG23" s="369"/>
      <c r="AH23" s="369"/>
      <c r="AI23" s="369"/>
      <c r="AJ23" s="369"/>
      <c r="AK23" s="369"/>
      <c r="AL23" s="369"/>
      <c r="AM23" s="369"/>
      <c r="AN23" s="369"/>
      <c r="AO23" s="369"/>
      <c r="AP23" s="369"/>
      <c r="AQ23" s="369"/>
      <c r="AR23" s="369"/>
      <c r="AS23" s="369"/>
      <c r="AT23" s="369"/>
      <c r="AU23" s="369"/>
      <c r="AV23" s="369"/>
      <c r="AW23" s="369"/>
      <c r="AX23" s="369"/>
      <c r="AY23" s="369"/>
      <c r="AZ23" s="369"/>
      <c r="BA23" s="369"/>
      <c r="BB23" s="369"/>
    </row>
    <row r="24" spans="1:54" s="371" customFormat="1" hidden="1" outlineLevel="1" x14ac:dyDescent="0.25">
      <c r="A24" s="390"/>
      <c r="B24" s="391"/>
      <c r="C24" s="391"/>
      <c r="D24" s="391"/>
      <c r="E24" s="392"/>
      <c r="F24" s="393"/>
      <c r="G24" s="809"/>
      <c r="H24" s="394"/>
      <c r="I24" s="393"/>
      <c r="J24" s="395"/>
      <c r="K24" s="394"/>
      <c r="L24" s="393"/>
      <c r="M24" s="396" t="str">
        <f t="shared" si="0"/>
        <v/>
      </c>
      <c r="N24" s="397"/>
      <c r="O24" s="394"/>
      <c r="P24" s="398"/>
      <c r="Q24" s="399"/>
      <c r="R24" s="399"/>
      <c r="S24" s="399"/>
      <c r="T24" s="400" t="str">
        <f t="shared" si="1"/>
        <v/>
      </c>
      <c r="U24" s="401" t="s">
        <v>232</v>
      </c>
      <c r="V24" s="369"/>
      <c r="W24" s="369"/>
      <c r="X24" s="369"/>
      <c r="Y24" s="369"/>
      <c r="Z24" s="369"/>
      <c r="AA24" s="369"/>
      <c r="AB24" s="369"/>
      <c r="AC24" s="369"/>
      <c r="AD24" s="369"/>
      <c r="AE24" s="369"/>
      <c r="AF24" s="369"/>
      <c r="AG24" s="369"/>
      <c r="AH24" s="369"/>
      <c r="AI24" s="369"/>
      <c r="AJ24" s="369"/>
      <c r="AK24" s="369"/>
      <c r="AL24" s="369"/>
      <c r="AM24" s="369"/>
      <c r="AN24" s="369"/>
      <c r="AO24" s="369"/>
      <c r="AP24" s="369"/>
      <c r="AQ24" s="369"/>
      <c r="AR24" s="369"/>
      <c r="AS24" s="369"/>
      <c r="AT24" s="369"/>
      <c r="AU24" s="369"/>
      <c r="AV24" s="369"/>
      <c r="AW24" s="369"/>
      <c r="AX24" s="369"/>
      <c r="AY24" s="369"/>
      <c r="AZ24" s="369"/>
      <c r="BA24" s="369"/>
      <c r="BB24" s="369"/>
    </row>
    <row r="25" spans="1:54" s="371" customFormat="1" hidden="1" outlineLevel="1" x14ac:dyDescent="0.25">
      <c r="A25" s="390"/>
      <c r="B25" s="391"/>
      <c r="C25" s="391"/>
      <c r="D25" s="391"/>
      <c r="E25" s="392"/>
      <c r="F25" s="393"/>
      <c r="G25" s="809"/>
      <c r="H25" s="394"/>
      <c r="I25" s="393"/>
      <c r="J25" s="395"/>
      <c r="K25" s="394"/>
      <c r="L25" s="393"/>
      <c r="M25" s="396" t="str">
        <f t="shared" si="0"/>
        <v/>
      </c>
      <c r="N25" s="397"/>
      <c r="O25" s="394"/>
      <c r="P25" s="398"/>
      <c r="Q25" s="399"/>
      <c r="R25" s="399"/>
      <c r="S25" s="399"/>
      <c r="T25" s="400" t="str">
        <f t="shared" si="1"/>
        <v/>
      </c>
      <c r="U25" s="401" t="s">
        <v>232</v>
      </c>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row>
    <row r="26" spans="1:54" s="371" customFormat="1" hidden="1" outlineLevel="1" x14ac:dyDescent="0.25">
      <c r="A26" s="390"/>
      <c r="B26" s="391"/>
      <c r="C26" s="391"/>
      <c r="D26" s="391"/>
      <c r="E26" s="392"/>
      <c r="F26" s="393"/>
      <c r="G26" s="809"/>
      <c r="H26" s="394"/>
      <c r="I26" s="393"/>
      <c r="J26" s="395"/>
      <c r="K26" s="394"/>
      <c r="L26" s="393"/>
      <c r="M26" s="396" t="str">
        <f t="shared" si="0"/>
        <v/>
      </c>
      <c r="N26" s="397"/>
      <c r="O26" s="394"/>
      <c r="P26" s="398"/>
      <c r="Q26" s="399"/>
      <c r="R26" s="399"/>
      <c r="S26" s="399"/>
      <c r="T26" s="400" t="str">
        <f t="shared" si="1"/>
        <v/>
      </c>
      <c r="U26" s="401" t="s">
        <v>232</v>
      </c>
      <c r="V26" s="369"/>
      <c r="W26" s="369"/>
      <c r="X26" s="369"/>
      <c r="Y26" s="369"/>
      <c r="Z26" s="369"/>
      <c r="AA26" s="369"/>
      <c r="AB26" s="369"/>
      <c r="AC26" s="369"/>
      <c r="AD26" s="369"/>
      <c r="AE26" s="369"/>
      <c r="AF26" s="369"/>
      <c r="AG26" s="369"/>
      <c r="AH26" s="369"/>
      <c r="AI26" s="369"/>
      <c r="AJ26" s="369"/>
      <c r="AK26" s="369"/>
      <c r="AL26" s="369"/>
      <c r="AM26" s="369"/>
      <c r="AN26" s="369"/>
      <c r="AO26" s="369"/>
      <c r="AP26" s="369"/>
      <c r="AQ26" s="369"/>
      <c r="AR26" s="369"/>
      <c r="AS26" s="369"/>
      <c r="AT26" s="369"/>
      <c r="AU26" s="369"/>
      <c r="AV26" s="369"/>
      <c r="AW26" s="369"/>
      <c r="AX26" s="369"/>
      <c r="AY26" s="369"/>
      <c r="AZ26" s="369"/>
      <c r="BA26" s="369"/>
      <c r="BB26" s="369"/>
    </row>
    <row r="27" spans="1:54" s="371" customFormat="1" hidden="1" outlineLevel="1" x14ac:dyDescent="0.25">
      <c r="A27" s="390"/>
      <c r="B27" s="391"/>
      <c r="C27" s="391"/>
      <c r="D27" s="391"/>
      <c r="E27" s="392"/>
      <c r="F27" s="393"/>
      <c r="G27" s="809"/>
      <c r="H27" s="394"/>
      <c r="I27" s="393"/>
      <c r="J27" s="395"/>
      <c r="K27" s="394"/>
      <c r="L27" s="393"/>
      <c r="M27" s="396" t="str">
        <f t="shared" si="0"/>
        <v/>
      </c>
      <c r="N27" s="397"/>
      <c r="O27" s="394"/>
      <c r="P27" s="398"/>
      <c r="Q27" s="399"/>
      <c r="R27" s="399"/>
      <c r="S27" s="399"/>
      <c r="T27" s="400" t="str">
        <f t="shared" si="1"/>
        <v/>
      </c>
      <c r="U27" s="401" t="s">
        <v>232</v>
      </c>
      <c r="V27" s="369"/>
      <c r="W27" s="369"/>
      <c r="X27" s="369"/>
      <c r="Y27" s="369"/>
      <c r="Z27" s="369"/>
      <c r="AA27" s="369"/>
      <c r="AB27" s="369"/>
      <c r="AC27" s="369"/>
      <c r="AD27" s="369"/>
      <c r="AE27" s="369"/>
      <c r="AF27" s="369"/>
      <c r="AG27" s="369"/>
      <c r="AH27" s="369"/>
      <c r="AI27" s="369"/>
      <c r="AJ27" s="369"/>
      <c r="AK27" s="369"/>
      <c r="AL27" s="369"/>
      <c r="AM27" s="369"/>
      <c r="AN27" s="369"/>
      <c r="AO27" s="369"/>
      <c r="AP27" s="369"/>
      <c r="AQ27" s="369"/>
      <c r="AR27" s="369"/>
      <c r="AS27" s="369"/>
      <c r="AT27" s="369"/>
      <c r="AU27" s="369"/>
      <c r="AV27" s="369"/>
      <c r="AW27" s="369"/>
      <c r="AX27" s="369"/>
      <c r="AY27" s="369"/>
      <c r="AZ27" s="369"/>
      <c r="BA27" s="369"/>
      <c r="BB27" s="369"/>
    </row>
    <row r="28" spans="1:54" s="371" customFormat="1" hidden="1" outlineLevel="1" x14ac:dyDescent="0.25">
      <c r="A28" s="390"/>
      <c r="B28" s="391"/>
      <c r="C28" s="391"/>
      <c r="D28" s="391"/>
      <c r="E28" s="392"/>
      <c r="F28" s="393"/>
      <c r="G28" s="809"/>
      <c r="H28" s="394"/>
      <c r="I28" s="393"/>
      <c r="J28" s="395"/>
      <c r="K28" s="394"/>
      <c r="L28" s="393"/>
      <c r="M28" s="396" t="str">
        <f t="shared" si="0"/>
        <v/>
      </c>
      <c r="N28" s="397"/>
      <c r="O28" s="394"/>
      <c r="P28" s="398"/>
      <c r="Q28" s="399"/>
      <c r="R28" s="399"/>
      <c r="S28" s="399"/>
      <c r="T28" s="400" t="str">
        <f t="shared" si="1"/>
        <v/>
      </c>
      <c r="U28" s="401" t="s">
        <v>232</v>
      </c>
      <c r="V28" s="369"/>
      <c r="W28" s="369"/>
      <c r="X28" s="369"/>
      <c r="Y28" s="369"/>
      <c r="Z28" s="369"/>
      <c r="AA28" s="369"/>
      <c r="AB28" s="369"/>
      <c r="AC28" s="369"/>
      <c r="AD28" s="369"/>
      <c r="AE28" s="369"/>
      <c r="AF28" s="369"/>
      <c r="AG28" s="369"/>
      <c r="AH28" s="369"/>
      <c r="AI28" s="369"/>
      <c r="AJ28" s="369"/>
      <c r="AK28" s="369"/>
      <c r="AL28" s="369"/>
      <c r="AM28" s="369"/>
      <c r="AN28" s="369"/>
      <c r="AO28" s="369"/>
      <c r="AP28" s="369"/>
      <c r="AQ28" s="369"/>
      <c r="AR28" s="369"/>
      <c r="AS28" s="369"/>
      <c r="AT28" s="369"/>
      <c r="AU28" s="369"/>
      <c r="AV28" s="369"/>
      <c r="AW28" s="369"/>
      <c r="AX28" s="369"/>
      <c r="AY28" s="369"/>
      <c r="AZ28" s="369"/>
      <c r="BA28" s="369"/>
      <c r="BB28" s="369"/>
    </row>
    <row r="29" spans="1:54" s="371" customFormat="1" hidden="1" outlineLevel="1" x14ac:dyDescent="0.25">
      <c r="A29" s="390"/>
      <c r="B29" s="391"/>
      <c r="C29" s="391"/>
      <c r="D29" s="391"/>
      <c r="E29" s="392"/>
      <c r="F29" s="393"/>
      <c r="G29" s="809"/>
      <c r="H29" s="394"/>
      <c r="I29" s="393"/>
      <c r="J29" s="395"/>
      <c r="K29" s="394"/>
      <c r="L29" s="393"/>
      <c r="M29" s="396" t="str">
        <f t="shared" si="0"/>
        <v/>
      </c>
      <c r="N29" s="397"/>
      <c r="O29" s="394"/>
      <c r="P29" s="398"/>
      <c r="Q29" s="399"/>
      <c r="R29" s="399"/>
      <c r="S29" s="399"/>
      <c r="T29" s="400" t="str">
        <f t="shared" si="1"/>
        <v/>
      </c>
      <c r="U29" s="401" t="s">
        <v>232</v>
      </c>
      <c r="V29" s="369"/>
      <c r="W29" s="369"/>
      <c r="X29" s="369"/>
      <c r="Y29" s="369"/>
      <c r="Z29" s="369"/>
      <c r="AA29" s="369"/>
      <c r="AB29" s="369"/>
      <c r="AC29" s="369"/>
      <c r="AD29" s="369"/>
      <c r="AE29" s="369"/>
      <c r="AF29" s="369"/>
      <c r="AG29" s="369"/>
      <c r="AH29" s="369"/>
      <c r="AI29" s="369"/>
      <c r="AJ29" s="369"/>
      <c r="AK29" s="369"/>
      <c r="AL29" s="369"/>
      <c r="AM29" s="369"/>
      <c r="AN29" s="369"/>
      <c r="AO29" s="369"/>
      <c r="AP29" s="369"/>
      <c r="AQ29" s="369"/>
      <c r="AR29" s="369"/>
      <c r="AS29" s="369"/>
      <c r="AT29" s="369"/>
      <c r="AU29" s="369"/>
      <c r="AV29" s="369"/>
      <c r="AW29" s="369"/>
      <c r="AX29" s="369"/>
      <c r="AY29" s="369"/>
      <c r="AZ29" s="369"/>
      <c r="BA29" s="369"/>
      <c r="BB29" s="369"/>
    </row>
    <row r="30" spans="1:54" s="371" customFormat="1" hidden="1" outlineLevel="1" x14ac:dyDescent="0.25">
      <c r="A30" s="390"/>
      <c r="B30" s="391"/>
      <c r="C30" s="391"/>
      <c r="D30" s="391"/>
      <c r="E30" s="392"/>
      <c r="F30" s="393"/>
      <c r="G30" s="809"/>
      <c r="H30" s="394"/>
      <c r="I30" s="393"/>
      <c r="J30" s="395"/>
      <c r="K30" s="394"/>
      <c r="L30" s="393"/>
      <c r="M30" s="396" t="str">
        <f t="shared" si="0"/>
        <v/>
      </c>
      <c r="N30" s="397"/>
      <c r="O30" s="394"/>
      <c r="P30" s="398"/>
      <c r="Q30" s="399"/>
      <c r="R30" s="399"/>
      <c r="S30" s="399"/>
      <c r="T30" s="400" t="str">
        <f t="shared" si="1"/>
        <v/>
      </c>
      <c r="U30" s="401" t="s">
        <v>232</v>
      </c>
      <c r="V30" s="369"/>
      <c r="W30" s="369"/>
      <c r="X30" s="369"/>
      <c r="Y30" s="369"/>
      <c r="Z30" s="369"/>
      <c r="AA30" s="369"/>
      <c r="AB30" s="369"/>
      <c r="AC30" s="369"/>
      <c r="AD30" s="369"/>
      <c r="AE30" s="369"/>
      <c r="AF30" s="369"/>
      <c r="AG30" s="369"/>
      <c r="AH30" s="369"/>
      <c r="AI30" s="369"/>
      <c r="AJ30" s="369"/>
      <c r="AK30" s="369"/>
      <c r="AL30" s="369"/>
      <c r="AM30" s="369"/>
      <c r="AN30" s="369"/>
      <c r="AO30" s="369"/>
      <c r="AP30" s="369"/>
      <c r="AQ30" s="369"/>
      <c r="AR30" s="369"/>
      <c r="AS30" s="369"/>
      <c r="AT30" s="369"/>
      <c r="AU30" s="369"/>
      <c r="AV30" s="369"/>
      <c r="AW30" s="369"/>
      <c r="AX30" s="369"/>
      <c r="AY30" s="369"/>
      <c r="AZ30" s="369"/>
      <c r="BA30" s="369"/>
      <c r="BB30" s="369"/>
    </row>
    <row r="31" spans="1:54" s="371" customFormat="1" hidden="1" outlineLevel="1" x14ac:dyDescent="0.25">
      <c r="A31" s="390"/>
      <c r="B31" s="391"/>
      <c r="C31" s="391"/>
      <c r="D31" s="391"/>
      <c r="E31" s="392"/>
      <c r="F31" s="393"/>
      <c r="G31" s="809"/>
      <c r="H31" s="394"/>
      <c r="I31" s="393"/>
      <c r="J31" s="395"/>
      <c r="K31" s="394"/>
      <c r="L31" s="393"/>
      <c r="M31" s="396" t="str">
        <f t="shared" si="0"/>
        <v/>
      </c>
      <c r="N31" s="397"/>
      <c r="O31" s="394"/>
      <c r="P31" s="398"/>
      <c r="Q31" s="399"/>
      <c r="R31" s="399"/>
      <c r="S31" s="399"/>
      <c r="T31" s="400" t="str">
        <f t="shared" si="1"/>
        <v/>
      </c>
      <c r="U31" s="401" t="s">
        <v>232</v>
      </c>
      <c r="V31" s="369"/>
      <c r="W31" s="369"/>
      <c r="X31" s="369"/>
      <c r="Y31" s="369"/>
      <c r="Z31" s="369"/>
      <c r="AA31" s="369"/>
      <c r="AB31" s="369"/>
      <c r="AC31" s="369"/>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369"/>
      <c r="AZ31" s="369"/>
      <c r="BA31" s="369"/>
      <c r="BB31" s="369"/>
    </row>
    <row r="32" spans="1:54" s="371" customFormat="1" hidden="1" outlineLevel="1" x14ac:dyDescent="0.25">
      <c r="A32" s="390"/>
      <c r="B32" s="391"/>
      <c r="C32" s="391"/>
      <c r="D32" s="391"/>
      <c r="E32" s="392"/>
      <c r="F32" s="393"/>
      <c r="G32" s="809"/>
      <c r="H32" s="394"/>
      <c r="I32" s="393"/>
      <c r="J32" s="395"/>
      <c r="K32" s="394"/>
      <c r="L32" s="393"/>
      <c r="M32" s="396" t="str">
        <f t="shared" si="0"/>
        <v/>
      </c>
      <c r="N32" s="397"/>
      <c r="O32" s="394"/>
      <c r="P32" s="398"/>
      <c r="Q32" s="399"/>
      <c r="R32" s="399"/>
      <c r="S32" s="399"/>
      <c r="T32" s="400" t="str">
        <f t="shared" si="1"/>
        <v/>
      </c>
      <c r="U32" s="401" t="s">
        <v>232</v>
      </c>
      <c r="V32" s="369"/>
      <c r="W32" s="369"/>
      <c r="X32" s="369"/>
      <c r="Y32" s="369"/>
      <c r="Z32" s="369"/>
      <c r="AA32" s="369"/>
      <c r="AB32" s="369"/>
      <c r="AC32" s="369"/>
      <c r="AD32" s="369"/>
      <c r="AE32" s="369"/>
      <c r="AF32" s="369"/>
      <c r="AG32" s="369"/>
      <c r="AH32" s="369"/>
      <c r="AI32" s="369"/>
      <c r="AJ32" s="369"/>
      <c r="AK32" s="369"/>
      <c r="AL32" s="369"/>
      <c r="AM32" s="369"/>
      <c r="AN32" s="369"/>
      <c r="AO32" s="369"/>
      <c r="AP32" s="369"/>
      <c r="AQ32" s="369"/>
      <c r="AR32" s="369"/>
      <c r="AS32" s="369"/>
      <c r="AT32" s="369"/>
      <c r="AU32" s="369"/>
      <c r="AV32" s="369"/>
      <c r="AW32" s="369"/>
      <c r="AX32" s="369"/>
      <c r="AY32" s="369"/>
      <c r="AZ32" s="369"/>
      <c r="BA32" s="369"/>
      <c r="BB32" s="369"/>
    </row>
    <row r="33" spans="1:54" s="371" customFormat="1" hidden="1" outlineLevel="1" x14ac:dyDescent="0.25">
      <c r="A33" s="390"/>
      <c r="B33" s="391"/>
      <c r="C33" s="391"/>
      <c r="D33" s="391"/>
      <c r="E33" s="392"/>
      <c r="F33" s="393"/>
      <c r="G33" s="809"/>
      <c r="H33" s="394"/>
      <c r="I33" s="393"/>
      <c r="J33" s="395"/>
      <c r="K33" s="394"/>
      <c r="L33" s="393"/>
      <c r="M33" s="396" t="str">
        <f t="shared" si="0"/>
        <v/>
      </c>
      <c r="N33" s="397"/>
      <c r="O33" s="394"/>
      <c r="P33" s="398"/>
      <c r="Q33" s="399"/>
      <c r="R33" s="399"/>
      <c r="S33" s="399"/>
      <c r="T33" s="400" t="str">
        <f t="shared" si="1"/>
        <v/>
      </c>
      <c r="U33" s="401" t="s">
        <v>232</v>
      </c>
      <c r="V33" s="369"/>
      <c r="W33" s="369"/>
      <c r="X33" s="369"/>
      <c r="Y33" s="369"/>
      <c r="Z33" s="369"/>
      <c r="AA33" s="369"/>
      <c r="AB33" s="369"/>
      <c r="AC33" s="369"/>
      <c r="AD33" s="369"/>
      <c r="AE33" s="369"/>
      <c r="AF33" s="369"/>
      <c r="AG33" s="369"/>
      <c r="AH33" s="369"/>
      <c r="AI33" s="369"/>
      <c r="AJ33" s="369"/>
      <c r="AK33" s="369"/>
      <c r="AL33" s="369"/>
      <c r="AM33" s="369"/>
      <c r="AN33" s="369"/>
      <c r="AO33" s="369"/>
      <c r="AP33" s="369"/>
      <c r="AQ33" s="369"/>
      <c r="AR33" s="369"/>
      <c r="AS33" s="369"/>
      <c r="AT33" s="369"/>
      <c r="AU33" s="369"/>
      <c r="AV33" s="369"/>
      <c r="AW33" s="369"/>
      <c r="AX33" s="369"/>
      <c r="AY33" s="369"/>
      <c r="AZ33" s="369"/>
      <c r="BA33" s="369"/>
      <c r="BB33" s="369"/>
    </row>
    <row r="34" spans="1:54" s="371" customFormat="1" hidden="1" outlineLevel="1" x14ac:dyDescent="0.25">
      <c r="A34" s="390"/>
      <c r="B34" s="391"/>
      <c r="C34" s="391"/>
      <c r="D34" s="391"/>
      <c r="E34" s="392"/>
      <c r="F34" s="393"/>
      <c r="G34" s="809"/>
      <c r="H34" s="394"/>
      <c r="I34" s="393"/>
      <c r="J34" s="395"/>
      <c r="K34" s="394"/>
      <c r="L34" s="393"/>
      <c r="M34" s="396" t="str">
        <f t="shared" si="0"/>
        <v/>
      </c>
      <c r="N34" s="397"/>
      <c r="O34" s="394"/>
      <c r="P34" s="398"/>
      <c r="Q34" s="399"/>
      <c r="R34" s="399"/>
      <c r="S34" s="399"/>
      <c r="T34" s="400" t="str">
        <f t="shared" si="1"/>
        <v/>
      </c>
      <c r="U34" s="401" t="s">
        <v>232</v>
      </c>
      <c r="V34" s="369"/>
      <c r="W34" s="369"/>
      <c r="X34" s="369"/>
      <c r="Y34" s="369"/>
      <c r="Z34" s="369"/>
      <c r="AA34" s="369"/>
      <c r="AB34" s="369"/>
      <c r="AC34" s="369"/>
      <c r="AD34" s="369"/>
      <c r="AE34" s="369"/>
      <c r="AF34" s="369"/>
      <c r="AG34" s="369"/>
      <c r="AH34" s="369"/>
      <c r="AI34" s="369"/>
      <c r="AJ34" s="369"/>
      <c r="AK34" s="369"/>
      <c r="AL34" s="369"/>
      <c r="AM34" s="369"/>
      <c r="AN34" s="369"/>
      <c r="AO34" s="369"/>
      <c r="AP34" s="369"/>
      <c r="AQ34" s="369"/>
      <c r="AR34" s="369"/>
      <c r="AS34" s="369"/>
      <c r="AT34" s="369"/>
      <c r="AU34" s="369"/>
      <c r="AV34" s="369"/>
      <c r="AW34" s="369"/>
      <c r="AX34" s="369"/>
      <c r="AY34" s="369"/>
      <c r="AZ34" s="369"/>
      <c r="BA34" s="369"/>
      <c r="BB34" s="369"/>
    </row>
    <row r="35" spans="1:54" s="371" customFormat="1" hidden="1" outlineLevel="1" x14ac:dyDescent="0.25">
      <c r="A35" s="390"/>
      <c r="B35" s="391"/>
      <c r="C35" s="391"/>
      <c r="D35" s="391"/>
      <c r="E35" s="392"/>
      <c r="F35" s="393"/>
      <c r="G35" s="809"/>
      <c r="H35" s="394"/>
      <c r="I35" s="393"/>
      <c r="J35" s="395"/>
      <c r="K35" s="394"/>
      <c r="L35" s="393"/>
      <c r="M35" s="396" t="str">
        <f t="shared" si="0"/>
        <v/>
      </c>
      <c r="N35" s="397"/>
      <c r="O35" s="394"/>
      <c r="P35" s="398"/>
      <c r="Q35" s="399"/>
      <c r="R35" s="399"/>
      <c r="S35" s="399"/>
      <c r="T35" s="400" t="str">
        <f t="shared" si="1"/>
        <v/>
      </c>
      <c r="U35" s="401" t="s">
        <v>232</v>
      </c>
      <c r="V35" s="369"/>
      <c r="W35" s="369"/>
      <c r="X35" s="369"/>
      <c r="Y35" s="369"/>
      <c r="Z35" s="369"/>
      <c r="AA35" s="369"/>
      <c r="AB35" s="369"/>
      <c r="AC35" s="369"/>
      <c r="AD35" s="369"/>
      <c r="AE35" s="369"/>
      <c r="AF35" s="369"/>
      <c r="AG35" s="369"/>
      <c r="AH35" s="369"/>
      <c r="AI35" s="369"/>
      <c r="AJ35" s="369"/>
      <c r="AK35" s="369"/>
      <c r="AL35" s="369"/>
      <c r="AM35" s="369"/>
      <c r="AN35" s="369"/>
      <c r="AO35" s="369"/>
      <c r="AP35" s="369"/>
      <c r="AQ35" s="369"/>
      <c r="AR35" s="369"/>
      <c r="AS35" s="369"/>
      <c r="AT35" s="369"/>
      <c r="AU35" s="369"/>
      <c r="AV35" s="369"/>
      <c r="AW35" s="369"/>
      <c r="AX35" s="369"/>
      <c r="AY35" s="369"/>
      <c r="AZ35" s="369"/>
      <c r="BA35" s="369"/>
      <c r="BB35" s="369"/>
    </row>
    <row r="36" spans="1:54" s="371" customFormat="1" hidden="1" outlineLevel="1" x14ac:dyDescent="0.25">
      <c r="A36" s="390"/>
      <c r="B36" s="391"/>
      <c r="C36" s="391"/>
      <c r="D36" s="391"/>
      <c r="E36" s="392"/>
      <c r="F36" s="393"/>
      <c r="G36" s="809"/>
      <c r="H36" s="394"/>
      <c r="I36" s="393"/>
      <c r="J36" s="395"/>
      <c r="K36" s="394"/>
      <c r="L36" s="393"/>
      <c r="M36" s="396" t="str">
        <f t="shared" si="0"/>
        <v/>
      </c>
      <c r="N36" s="397"/>
      <c r="O36" s="394"/>
      <c r="P36" s="398"/>
      <c r="Q36" s="399"/>
      <c r="R36" s="399"/>
      <c r="S36" s="399"/>
      <c r="T36" s="400" t="str">
        <f t="shared" si="1"/>
        <v/>
      </c>
      <c r="U36" s="401" t="s">
        <v>232</v>
      </c>
      <c r="V36" s="369"/>
      <c r="W36" s="369"/>
      <c r="X36" s="369"/>
      <c r="Y36" s="369"/>
      <c r="Z36" s="369"/>
      <c r="AA36" s="369"/>
      <c r="AB36" s="369"/>
      <c r="AC36" s="369"/>
      <c r="AD36" s="369"/>
      <c r="AE36" s="369"/>
      <c r="AF36" s="369"/>
      <c r="AG36" s="369"/>
      <c r="AH36" s="369"/>
      <c r="AI36" s="369"/>
      <c r="AJ36" s="369"/>
      <c r="AK36" s="369"/>
      <c r="AL36" s="369"/>
      <c r="AM36" s="369"/>
      <c r="AN36" s="369"/>
      <c r="AO36" s="369"/>
      <c r="AP36" s="369"/>
      <c r="AQ36" s="369"/>
      <c r="AR36" s="369"/>
      <c r="AS36" s="369"/>
      <c r="AT36" s="369"/>
      <c r="AU36" s="369"/>
      <c r="AV36" s="369"/>
      <c r="AW36" s="369"/>
      <c r="AX36" s="369"/>
      <c r="AY36" s="369"/>
      <c r="AZ36" s="369"/>
      <c r="BA36" s="369"/>
      <c r="BB36" s="369"/>
    </row>
    <row r="37" spans="1:54" s="371" customFormat="1" hidden="1" outlineLevel="1" x14ac:dyDescent="0.25">
      <c r="A37" s="390"/>
      <c r="B37" s="391"/>
      <c r="C37" s="391"/>
      <c r="D37" s="391"/>
      <c r="E37" s="392"/>
      <c r="F37" s="393"/>
      <c r="G37" s="809"/>
      <c r="H37" s="394"/>
      <c r="I37" s="393"/>
      <c r="J37" s="395"/>
      <c r="K37" s="394"/>
      <c r="L37" s="393"/>
      <c r="M37" s="396" t="str">
        <f t="shared" si="0"/>
        <v/>
      </c>
      <c r="N37" s="397"/>
      <c r="O37" s="394"/>
      <c r="P37" s="398"/>
      <c r="Q37" s="399"/>
      <c r="R37" s="399"/>
      <c r="S37" s="399"/>
      <c r="T37" s="400" t="str">
        <f t="shared" si="1"/>
        <v/>
      </c>
      <c r="U37" s="401" t="s">
        <v>232</v>
      </c>
      <c r="V37" s="369"/>
      <c r="W37" s="369"/>
      <c r="X37" s="369"/>
      <c r="Y37" s="369"/>
      <c r="Z37" s="369"/>
      <c r="AA37" s="369"/>
      <c r="AB37" s="369"/>
      <c r="AC37" s="369"/>
      <c r="AD37" s="369"/>
      <c r="AE37" s="369"/>
      <c r="AF37" s="369"/>
      <c r="AG37" s="369"/>
      <c r="AH37" s="369"/>
      <c r="AI37" s="369"/>
      <c r="AJ37" s="369"/>
      <c r="AK37" s="369"/>
      <c r="AL37" s="369"/>
      <c r="AM37" s="369"/>
      <c r="AN37" s="369"/>
      <c r="AO37" s="369"/>
      <c r="AP37" s="369"/>
      <c r="AQ37" s="369"/>
      <c r="AR37" s="369"/>
      <c r="AS37" s="369"/>
      <c r="AT37" s="369"/>
      <c r="AU37" s="369"/>
      <c r="AV37" s="369"/>
      <c r="AW37" s="369"/>
      <c r="AX37" s="369"/>
      <c r="AY37" s="369"/>
      <c r="AZ37" s="369"/>
      <c r="BA37" s="369"/>
      <c r="BB37" s="369"/>
    </row>
    <row r="38" spans="1:54" s="371" customFormat="1" hidden="1" outlineLevel="1" x14ac:dyDescent="0.25">
      <c r="A38" s="390"/>
      <c r="B38" s="391"/>
      <c r="C38" s="391"/>
      <c r="D38" s="391"/>
      <c r="E38" s="392"/>
      <c r="F38" s="393"/>
      <c r="G38" s="809"/>
      <c r="H38" s="394"/>
      <c r="I38" s="393"/>
      <c r="J38" s="395"/>
      <c r="K38" s="394"/>
      <c r="L38" s="393"/>
      <c r="M38" s="396" t="str">
        <f t="shared" si="0"/>
        <v/>
      </c>
      <c r="N38" s="397"/>
      <c r="O38" s="394"/>
      <c r="P38" s="398"/>
      <c r="Q38" s="399"/>
      <c r="R38" s="399"/>
      <c r="S38" s="399"/>
      <c r="T38" s="400" t="str">
        <f t="shared" si="1"/>
        <v/>
      </c>
      <c r="U38" s="401" t="s">
        <v>232</v>
      </c>
      <c r="V38" s="369"/>
      <c r="W38" s="369"/>
      <c r="X38" s="369"/>
      <c r="Y38" s="369"/>
      <c r="Z38" s="369"/>
      <c r="AA38" s="369"/>
      <c r="AB38" s="369"/>
      <c r="AC38" s="369"/>
      <c r="AD38" s="369"/>
      <c r="AE38" s="369"/>
      <c r="AF38" s="369"/>
      <c r="AG38" s="369"/>
      <c r="AH38" s="369"/>
      <c r="AI38" s="369"/>
      <c r="AJ38" s="369"/>
      <c r="AK38" s="369"/>
      <c r="AL38" s="369"/>
      <c r="AM38" s="369"/>
      <c r="AN38" s="369"/>
      <c r="AO38" s="369"/>
      <c r="AP38" s="369"/>
      <c r="AQ38" s="369"/>
      <c r="AR38" s="369"/>
      <c r="AS38" s="369"/>
      <c r="AT38" s="369"/>
      <c r="AU38" s="369"/>
      <c r="AV38" s="369"/>
      <c r="AW38" s="369"/>
      <c r="AX38" s="369"/>
      <c r="AY38" s="369"/>
      <c r="AZ38" s="369"/>
      <c r="BA38" s="369"/>
      <c r="BB38" s="369"/>
    </row>
    <row r="39" spans="1:54" s="371" customFormat="1" hidden="1" outlineLevel="1" x14ac:dyDescent="0.25">
      <c r="A39" s="390"/>
      <c r="B39" s="391"/>
      <c r="C39" s="391"/>
      <c r="D39" s="391"/>
      <c r="E39" s="392"/>
      <c r="F39" s="393"/>
      <c r="G39" s="809"/>
      <c r="H39" s="394"/>
      <c r="I39" s="393"/>
      <c r="J39" s="395"/>
      <c r="K39" s="394"/>
      <c r="L39" s="393"/>
      <c r="M39" s="396" t="str">
        <f t="shared" si="0"/>
        <v/>
      </c>
      <c r="N39" s="397"/>
      <c r="O39" s="394"/>
      <c r="P39" s="398"/>
      <c r="Q39" s="399"/>
      <c r="R39" s="399"/>
      <c r="S39" s="399"/>
      <c r="T39" s="400" t="str">
        <f t="shared" si="1"/>
        <v/>
      </c>
      <c r="U39" s="401" t="s">
        <v>232</v>
      </c>
      <c r="V39" s="369"/>
      <c r="W39" s="369"/>
      <c r="X39" s="369"/>
      <c r="Y39" s="369"/>
      <c r="Z39" s="369"/>
      <c r="AA39" s="369"/>
      <c r="AB39" s="369"/>
      <c r="AC39" s="369"/>
      <c r="AD39" s="369"/>
      <c r="AE39" s="369"/>
      <c r="AF39" s="369"/>
      <c r="AG39" s="369"/>
      <c r="AH39" s="369"/>
      <c r="AI39" s="369"/>
      <c r="AJ39" s="369"/>
      <c r="AK39" s="369"/>
      <c r="AL39" s="369"/>
      <c r="AM39" s="369"/>
      <c r="AN39" s="369"/>
      <c r="AO39" s="369"/>
      <c r="AP39" s="369"/>
      <c r="AQ39" s="369"/>
      <c r="AR39" s="369"/>
      <c r="AS39" s="369"/>
      <c r="AT39" s="369"/>
      <c r="AU39" s="369"/>
      <c r="AV39" s="369"/>
      <c r="AW39" s="369"/>
      <c r="AX39" s="369"/>
      <c r="AY39" s="369"/>
      <c r="AZ39" s="369"/>
      <c r="BA39" s="369"/>
      <c r="BB39" s="369"/>
    </row>
    <row r="40" spans="1:54" s="371" customFormat="1" hidden="1" outlineLevel="1" x14ac:dyDescent="0.25">
      <c r="A40" s="390"/>
      <c r="B40" s="391"/>
      <c r="C40" s="391"/>
      <c r="D40" s="391"/>
      <c r="E40" s="392"/>
      <c r="F40" s="393"/>
      <c r="G40" s="809"/>
      <c r="H40" s="394"/>
      <c r="I40" s="393"/>
      <c r="J40" s="395"/>
      <c r="K40" s="394"/>
      <c r="L40" s="393"/>
      <c r="M40" s="396" t="str">
        <f t="shared" si="0"/>
        <v/>
      </c>
      <c r="N40" s="397"/>
      <c r="O40" s="394"/>
      <c r="P40" s="398"/>
      <c r="Q40" s="399"/>
      <c r="R40" s="399"/>
      <c r="S40" s="399"/>
      <c r="T40" s="400" t="str">
        <f t="shared" si="1"/>
        <v/>
      </c>
      <c r="U40" s="401" t="s">
        <v>232</v>
      </c>
      <c r="V40" s="369"/>
      <c r="W40" s="369"/>
      <c r="X40" s="369"/>
      <c r="Y40" s="369"/>
      <c r="Z40" s="369"/>
      <c r="AA40" s="369"/>
      <c r="AB40" s="369"/>
      <c r="AC40" s="369"/>
      <c r="AD40" s="369"/>
      <c r="AE40" s="369"/>
      <c r="AF40" s="369"/>
      <c r="AG40" s="369"/>
      <c r="AH40" s="369"/>
      <c r="AI40" s="369"/>
      <c r="AJ40" s="369"/>
      <c r="AK40" s="369"/>
      <c r="AL40" s="369"/>
      <c r="AM40" s="369"/>
      <c r="AN40" s="369"/>
      <c r="AO40" s="369"/>
      <c r="AP40" s="369"/>
      <c r="AQ40" s="369"/>
      <c r="AR40" s="369"/>
      <c r="AS40" s="369"/>
      <c r="AT40" s="369"/>
      <c r="AU40" s="369"/>
      <c r="AV40" s="369"/>
      <c r="AW40" s="369"/>
      <c r="AX40" s="369"/>
      <c r="AY40" s="369"/>
      <c r="AZ40" s="369"/>
      <c r="BA40" s="369"/>
      <c r="BB40" s="369"/>
    </row>
    <row r="41" spans="1:54" s="371" customFormat="1" hidden="1" outlineLevel="1" x14ac:dyDescent="0.25">
      <c r="A41" s="390"/>
      <c r="B41" s="391"/>
      <c r="C41" s="391"/>
      <c r="D41" s="391"/>
      <c r="E41" s="392"/>
      <c r="F41" s="393"/>
      <c r="G41" s="809"/>
      <c r="H41" s="394"/>
      <c r="I41" s="393"/>
      <c r="J41" s="395"/>
      <c r="K41" s="394"/>
      <c r="L41" s="393"/>
      <c r="M41" s="396" t="str">
        <f t="shared" si="0"/>
        <v/>
      </c>
      <c r="N41" s="397"/>
      <c r="O41" s="394"/>
      <c r="P41" s="398"/>
      <c r="Q41" s="399"/>
      <c r="R41" s="399"/>
      <c r="S41" s="399"/>
      <c r="T41" s="400" t="str">
        <f t="shared" si="1"/>
        <v/>
      </c>
      <c r="U41" s="401" t="s">
        <v>232</v>
      </c>
      <c r="V41" s="369"/>
      <c r="W41" s="369"/>
      <c r="X41" s="369"/>
      <c r="Y41" s="369"/>
      <c r="Z41" s="369"/>
      <c r="AA41" s="369"/>
      <c r="AB41" s="369"/>
      <c r="AC41" s="369"/>
      <c r="AD41" s="369"/>
      <c r="AE41" s="369"/>
      <c r="AF41" s="369"/>
      <c r="AG41" s="369"/>
      <c r="AH41" s="369"/>
      <c r="AI41" s="369"/>
      <c r="AJ41" s="369"/>
      <c r="AK41" s="369"/>
      <c r="AL41" s="369"/>
      <c r="AM41" s="369"/>
      <c r="AN41" s="369"/>
      <c r="AO41" s="369"/>
      <c r="AP41" s="369"/>
      <c r="AQ41" s="369"/>
      <c r="AR41" s="369"/>
      <c r="AS41" s="369"/>
      <c r="AT41" s="369"/>
      <c r="AU41" s="369"/>
      <c r="AV41" s="369"/>
      <c r="AW41" s="369"/>
      <c r="AX41" s="369"/>
      <c r="AY41" s="369"/>
      <c r="AZ41" s="369"/>
      <c r="BA41" s="369"/>
      <c r="BB41" s="369"/>
    </row>
    <row r="42" spans="1:54" s="371" customFormat="1" hidden="1" outlineLevel="1" x14ac:dyDescent="0.25">
      <c r="A42" s="390"/>
      <c r="B42" s="391"/>
      <c r="C42" s="391"/>
      <c r="D42" s="391"/>
      <c r="E42" s="392"/>
      <c r="F42" s="393"/>
      <c r="G42" s="809"/>
      <c r="H42" s="394"/>
      <c r="I42" s="393"/>
      <c r="J42" s="395"/>
      <c r="K42" s="394"/>
      <c r="L42" s="393"/>
      <c r="M42" s="396" t="str">
        <f t="shared" si="0"/>
        <v/>
      </c>
      <c r="N42" s="397"/>
      <c r="O42" s="394"/>
      <c r="P42" s="398"/>
      <c r="Q42" s="399"/>
      <c r="R42" s="399"/>
      <c r="S42" s="399"/>
      <c r="T42" s="400" t="str">
        <f t="shared" si="1"/>
        <v/>
      </c>
      <c r="U42" s="401" t="s">
        <v>232</v>
      </c>
      <c r="V42" s="369"/>
      <c r="W42" s="369"/>
      <c r="X42" s="369"/>
      <c r="Y42" s="369"/>
      <c r="Z42" s="369"/>
      <c r="AA42" s="369"/>
      <c r="AB42" s="369"/>
      <c r="AC42" s="369"/>
      <c r="AD42" s="369"/>
      <c r="AE42" s="369"/>
      <c r="AF42" s="369"/>
      <c r="AG42" s="369"/>
      <c r="AH42" s="369"/>
      <c r="AI42" s="369"/>
      <c r="AJ42" s="369"/>
      <c r="AK42" s="369"/>
      <c r="AL42" s="369"/>
      <c r="AM42" s="369"/>
      <c r="AN42" s="369"/>
      <c r="AO42" s="369"/>
      <c r="AP42" s="369"/>
      <c r="AQ42" s="369"/>
      <c r="AR42" s="369"/>
      <c r="AS42" s="369"/>
      <c r="AT42" s="369"/>
      <c r="AU42" s="369"/>
      <c r="AV42" s="369"/>
      <c r="AW42" s="369"/>
      <c r="AX42" s="369"/>
      <c r="AY42" s="369"/>
      <c r="AZ42" s="369"/>
      <c r="BA42" s="369"/>
      <c r="BB42" s="369"/>
    </row>
    <row r="43" spans="1:54" s="371" customFormat="1" hidden="1" outlineLevel="1" x14ac:dyDescent="0.25">
      <c r="A43" s="390"/>
      <c r="B43" s="391"/>
      <c r="C43" s="391"/>
      <c r="D43" s="391"/>
      <c r="E43" s="392"/>
      <c r="F43" s="393"/>
      <c r="G43" s="809"/>
      <c r="H43" s="394"/>
      <c r="I43" s="393"/>
      <c r="J43" s="395"/>
      <c r="K43" s="394"/>
      <c r="L43" s="393"/>
      <c r="M43" s="396" t="str">
        <f t="shared" si="0"/>
        <v/>
      </c>
      <c r="N43" s="397"/>
      <c r="O43" s="394"/>
      <c r="P43" s="398"/>
      <c r="Q43" s="399"/>
      <c r="R43" s="399"/>
      <c r="S43" s="399"/>
      <c r="T43" s="400" t="str">
        <f t="shared" si="1"/>
        <v/>
      </c>
      <c r="U43" s="401" t="s">
        <v>232</v>
      </c>
      <c r="V43" s="369"/>
      <c r="W43" s="369"/>
      <c r="X43" s="369"/>
      <c r="Y43" s="369"/>
      <c r="Z43" s="369"/>
      <c r="AA43" s="369"/>
      <c r="AB43" s="369"/>
      <c r="AC43" s="369"/>
      <c r="AD43" s="369"/>
      <c r="AE43" s="369"/>
      <c r="AF43" s="369"/>
      <c r="AG43" s="369"/>
      <c r="AH43" s="369"/>
      <c r="AI43" s="369"/>
      <c r="AJ43" s="369"/>
      <c r="AK43" s="369"/>
      <c r="AL43" s="369"/>
      <c r="AM43" s="369"/>
      <c r="AN43" s="369"/>
      <c r="AO43" s="369"/>
      <c r="AP43" s="369"/>
      <c r="AQ43" s="369"/>
      <c r="AR43" s="369"/>
      <c r="AS43" s="369"/>
      <c r="AT43" s="369"/>
      <c r="AU43" s="369"/>
      <c r="AV43" s="369"/>
      <c r="AW43" s="369"/>
      <c r="AX43" s="369"/>
      <c r="AY43" s="369"/>
      <c r="AZ43" s="369"/>
      <c r="BA43" s="369"/>
      <c r="BB43" s="369"/>
    </row>
    <row r="44" spans="1:54" s="371" customFormat="1" hidden="1" outlineLevel="1" x14ac:dyDescent="0.25">
      <c r="A44" s="390"/>
      <c r="B44" s="391"/>
      <c r="C44" s="391"/>
      <c r="D44" s="391"/>
      <c r="E44" s="392"/>
      <c r="F44" s="393"/>
      <c r="G44" s="809"/>
      <c r="H44" s="394"/>
      <c r="I44" s="393"/>
      <c r="J44" s="395"/>
      <c r="K44" s="394"/>
      <c r="L44" s="393"/>
      <c r="M44" s="396" t="str">
        <f t="shared" si="0"/>
        <v/>
      </c>
      <c r="N44" s="397"/>
      <c r="O44" s="394"/>
      <c r="P44" s="398"/>
      <c r="Q44" s="399"/>
      <c r="R44" s="399"/>
      <c r="S44" s="399"/>
      <c r="T44" s="400" t="str">
        <f t="shared" si="1"/>
        <v/>
      </c>
      <c r="U44" s="401" t="s">
        <v>232</v>
      </c>
      <c r="V44" s="369"/>
      <c r="W44" s="369"/>
      <c r="X44" s="369"/>
      <c r="Y44" s="369"/>
      <c r="Z44" s="369"/>
      <c r="AA44" s="369"/>
      <c r="AB44" s="369"/>
      <c r="AC44" s="369"/>
      <c r="AD44" s="369"/>
      <c r="AE44" s="369"/>
      <c r="AF44" s="369"/>
      <c r="AG44" s="369"/>
      <c r="AH44" s="369"/>
      <c r="AI44" s="369"/>
      <c r="AJ44" s="369"/>
      <c r="AK44" s="369"/>
      <c r="AL44" s="369"/>
      <c r="AM44" s="369"/>
      <c r="AN44" s="369"/>
      <c r="AO44" s="369"/>
      <c r="AP44" s="369"/>
      <c r="AQ44" s="369"/>
      <c r="AR44" s="369"/>
      <c r="AS44" s="369"/>
      <c r="AT44" s="369"/>
      <c r="AU44" s="369"/>
      <c r="AV44" s="369"/>
      <c r="AW44" s="369"/>
      <c r="AX44" s="369"/>
      <c r="AY44" s="369"/>
      <c r="AZ44" s="369"/>
      <c r="BA44" s="369"/>
      <c r="BB44" s="369"/>
    </row>
    <row r="45" spans="1:54" s="371" customFormat="1" hidden="1" outlineLevel="1" x14ac:dyDescent="0.25">
      <c r="A45" s="390"/>
      <c r="B45" s="391"/>
      <c r="C45" s="391"/>
      <c r="D45" s="391"/>
      <c r="E45" s="392"/>
      <c r="F45" s="393"/>
      <c r="G45" s="809"/>
      <c r="H45" s="394"/>
      <c r="I45" s="393"/>
      <c r="J45" s="395"/>
      <c r="K45" s="394"/>
      <c r="L45" s="393"/>
      <c r="M45" s="396" t="str">
        <f t="shared" si="0"/>
        <v/>
      </c>
      <c r="N45" s="397"/>
      <c r="O45" s="394"/>
      <c r="P45" s="398"/>
      <c r="Q45" s="399"/>
      <c r="R45" s="399"/>
      <c r="S45" s="399"/>
      <c r="T45" s="400" t="str">
        <f t="shared" si="1"/>
        <v/>
      </c>
      <c r="U45" s="401" t="s">
        <v>232</v>
      </c>
      <c r="V45" s="369"/>
      <c r="W45" s="369"/>
      <c r="X45" s="369"/>
      <c r="Y45" s="369"/>
      <c r="Z45" s="369"/>
      <c r="AA45" s="369"/>
      <c r="AB45" s="369"/>
      <c r="AC45" s="369"/>
      <c r="AD45" s="369"/>
      <c r="AE45" s="369"/>
      <c r="AF45" s="369"/>
      <c r="AG45" s="369"/>
      <c r="AH45" s="369"/>
      <c r="AI45" s="369"/>
      <c r="AJ45" s="369"/>
      <c r="AK45" s="369"/>
      <c r="AL45" s="369"/>
      <c r="AM45" s="369"/>
      <c r="AN45" s="369"/>
      <c r="AO45" s="369"/>
      <c r="AP45" s="369"/>
      <c r="AQ45" s="369"/>
      <c r="AR45" s="369"/>
      <c r="AS45" s="369"/>
      <c r="AT45" s="369"/>
      <c r="AU45" s="369"/>
      <c r="AV45" s="369"/>
      <c r="AW45" s="369"/>
      <c r="AX45" s="369"/>
      <c r="AY45" s="369"/>
      <c r="AZ45" s="369"/>
      <c r="BA45" s="369"/>
      <c r="BB45" s="369"/>
    </row>
    <row r="46" spans="1:54" s="371" customFormat="1" hidden="1" outlineLevel="1" x14ac:dyDescent="0.25">
      <c r="A46" s="390"/>
      <c r="B46" s="391"/>
      <c r="C46" s="391"/>
      <c r="D46" s="391"/>
      <c r="E46" s="392"/>
      <c r="F46" s="393"/>
      <c r="G46" s="809"/>
      <c r="H46" s="394"/>
      <c r="I46" s="393"/>
      <c r="J46" s="395"/>
      <c r="K46" s="394"/>
      <c r="L46" s="393"/>
      <c r="M46" s="396" t="str">
        <f t="shared" si="0"/>
        <v/>
      </c>
      <c r="N46" s="397"/>
      <c r="O46" s="394"/>
      <c r="P46" s="398"/>
      <c r="Q46" s="399"/>
      <c r="R46" s="399"/>
      <c r="S46" s="399"/>
      <c r="T46" s="400" t="str">
        <f t="shared" si="1"/>
        <v/>
      </c>
      <c r="U46" s="401" t="s">
        <v>232</v>
      </c>
      <c r="V46" s="369"/>
      <c r="W46" s="369"/>
      <c r="X46" s="369"/>
      <c r="Y46" s="369"/>
      <c r="Z46" s="369"/>
      <c r="AA46" s="369"/>
      <c r="AB46" s="369"/>
      <c r="AC46" s="369"/>
      <c r="AD46" s="369"/>
      <c r="AE46" s="369"/>
      <c r="AF46" s="369"/>
      <c r="AG46" s="369"/>
      <c r="AH46" s="369"/>
      <c r="AI46" s="369"/>
      <c r="AJ46" s="369"/>
      <c r="AK46" s="369"/>
      <c r="AL46" s="369"/>
      <c r="AM46" s="369"/>
      <c r="AN46" s="369"/>
      <c r="AO46" s="369"/>
      <c r="AP46" s="369"/>
      <c r="AQ46" s="369"/>
      <c r="AR46" s="369"/>
      <c r="AS46" s="369"/>
      <c r="AT46" s="369"/>
      <c r="AU46" s="369"/>
      <c r="AV46" s="369"/>
      <c r="AW46" s="369"/>
      <c r="AX46" s="369"/>
      <c r="AY46" s="369"/>
      <c r="AZ46" s="369"/>
      <c r="BA46" s="369"/>
      <c r="BB46" s="369"/>
    </row>
    <row r="47" spans="1:54" s="371" customFormat="1" hidden="1" outlineLevel="1" x14ac:dyDescent="0.25">
      <c r="A47" s="390"/>
      <c r="B47" s="391"/>
      <c r="C47" s="391"/>
      <c r="D47" s="391"/>
      <c r="E47" s="392"/>
      <c r="F47" s="393"/>
      <c r="G47" s="809"/>
      <c r="H47" s="394"/>
      <c r="I47" s="393"/>
      <c r="J47" s="395"/>
      <c r="K47" s="394"/>
      <c r="L47" s="393"/>
      <c r="M47" s="396" t="str">
        <f t="shared" si="0"/>
        <v/>
      </c>
      <c r="N47" s="397"/>
      <c r="O47" s="394"/>
      <c r="P47" s="398"/>
      <c r="Q47" s="399"/>
      <c r="R47" s="399"/>
      <c r="S47" s="399"/>
      <c r="T47" s="400" t="str">
        <f t="shared" si="1"/>
        <v/>
      </c>
      <c r="U47" s="401" t="s">
        <v>232</v>
      </c>
      <c r="V47" s="369"/>
      <c r="W47" s="369"/>
      <c r="X47" s="369"/>
      <c r="Y47" s="369"/>
      <c r="Z47" s="369"/>
      <c r="AA47" s="369"/>
      <c r="AB47" s="369"/>
      <c r="AC47" s="369"/>
      <c r="AD47" s="369"/>
      <c r="AE47" s="369"/>
      <c r="AF47" s="369"/>
      <c r="AG47" s="369"/>
      <c r="AH47" s="369"/>
      <c r="AI47" s="369"/>
      <c r="AJ47" s="369"/>
      <c r="AK47" s="369"/>
      <c r="AL47" s="369"/>
      <c r="AM47" s="369"/>
      <c r="AN47" s="369"/>
      <c r="AO47" s="369"/>
      <c r="AP47" s="369"/>
      <c r="AQ47" s="369"/>
      <c r="AR47" s="369"/>
      <c r="AS47" s="369"/>
      <c r="AT47" s="369"/>
      <c r="AU47" s="369"/>
      <c r="AV47" s="369"/>
      <c r="AW47" s="369"/>
      <c r="AX47" s="369"/>
      <c r="AY47" s="369"/>
      <c r="AZ47" s="369"/>
      <c r="BA47" s="369"/>
      <c r="BB47" s="369"/>
    </row>
    <row r="48" spans="1:54" s="111" customFormat="1" hidden="1" outlineLevel="1" x14ac:dyDescent="0.25">
      <c r="A48" s="390"/>
      <c r="B48" s="391"/>
      <c r="C48" s="391"/>
      <c r="D48" s="391"/>
      <c r="E48" s="392"/>
      <c r="F48" s="393"/>
      <c r="G48" s="809"/>
      <c r="H48" s="394"/>
      <c r="I48" s="393"/>
      <c r="J48" s="395"/>
      <c r="K48" s="394"/>
      <c r="L48" s="393"/>
      <c r="M48" s="396" t="str">
        <f t="shared" si="0"/>
        <v/>
      </c>
      <c r="N48" s="397"/>
      <c r="O48" s="394"/>
      <c r="P48" s="398"/>
      <c r="Q48" s="399"/>
      <c r="R48" s="399"/>
      <c r="S48" s="399"/>
      <c r="T48" s="400" t="str">
        <f t="shared" si="1"/>
        <v/>
      </c>
      <c r="U48" s="401" t="s">
        <v>232</v>
      </c>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row>
    <row r="49" spans="1:54" s="111" customFormat="1" hidden="1" outlineLevel="1" x14ac:dyDescent="0.25">
      <c r="A49" s="390"/>
      <c r="B49" s="391"/>
      <c r="C49" s="391"/>
      <c r="D49" s="391"/>
      <c r="E49" s="392"/>
      <c r="F49" s="393"/>
      <c r="G49" s="809"/>
      <c r="H49" s="394"/>
      <c r="I49" s="393"/>
      <c r="J49" s="395"/>
      <c r="K49" s="394"/>
      <c r="L49" s="393"/>
      <c r="M49" s="396" t="str">
        <f t="shared" si="0"/>
        <v/>
      </c>
      <c r="N49" s="397"/>
      <c r="O49" s="394"/>
      <c r="P49" s="398"/>
      <c r="Q49" s="399"/>
      <c r="R49" s="399"/>
      <c r="S49" s="399"/>
      <c r="T49" s="400" t="str">
        <f t="shared" si="1"/>
        <v/>
      </c>
      <c r="U49" s="401" t="s">
        <v>232</v>
      </c>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row>
    <row r="50" spans="1:54" s="111" customFormat="1" hidden="1" outlineLevel="1" x14ac:dyDescent="0.25">
      <c r="A50" s="390"/>
      <c r="B50" s="391"/>
      <c r="C50" s="391"/>
      <c r="D50" s="391"/>
      <c r="E50" s="392"/>
      <c r="F50" s="393"/>
      <c r="G50" s="809"/>
      <c r="H50" s="394"/>
      <c r="I50" s="393"/>
      <c r="J50" s="395"/>
      <c r="K50" s="394"/>
      <c r="L50" s="393"/>
      <c r="M50" s="396" t="str">
        <f t="shared" si="0"/>
        <v/>
      </c>
      <c r="N50" s="397"/>
      <c r="O50" s="394"/>
      <c r="P50" s="398"/>
      <c r="Q50" s="399"/>
      <c r="R50" s="399"/>
      <c r="S50" s="399"/>
      <c r="T50" s="400" t="str">
        <f t="shared" si="1"/>
        <v/>
      </c>
      <c r="U50" s="401" t="s">
        <v>232</v>
      </c>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row>
    <row r="51" spans="1:54" ht="15.9" hidden="1" customHeight="1" outlineLevel="1" x14ac:dyDescent="0.25">
      <c r="P51" s="196"/>
    </row>
    <row r="52" spans="1:54" hidden="1" outlineLevel="1" x14ac:dyDescent="0.25"/>
    <row r="53" spans="1:54" collapsed="1" x14ac:dyDescent="0.25"/>
    <row r="54" spans="1:54" ht="13.2" customHeight="1" x14ac:dyDescent="0.25">
      <c r="E54" s="964" t="s">
        <v>258</v>
      </c>
      <c r="F54" s="964"/>
      <c r="G54" s="964"/>
      <c r="H54" s="964"/>
      <c r="I54" s="964"/>
      <c r="J54" s="964"/>
      <c r="K54" s="964"/>
      <c r="L54" s="964"/>
      <c r="M54" s="964"/>
      <c r="N54" s="964"/>
      <c r="O54" s="964"/>
      <c r="P54" s="964"/>
    </row>
    <row r="55" spans="1:54" ht="13.2" customHeight="1" x14ac:dyDescent="0.25">
      <c r="E55" s="964"/>
      <c r="F55" s="964"/>
      <c r="G55" s="964"/>
      <c r="H55" s="964"/>
      <c r="I55" s="964"/>
      <c r="J55" s="964"/>
      <c r="K55" s="964"/>
      <c r="L55" s="964"/>
      <c r="M55" s="964"/>
      <c r="N55" s="964"/>
      <c r="O55" s="964"/>
      <c r="P55" s="964"/>
    </row>
    <row r="56" spans="1:54" x14ac:dyDescent="0.25">
      <c r="E56" s="964"/>
      <c r="F56" s="964"/>
      <c r="G56" s="964"/>
      <c r="H56" s="964"/>
      <c r="I56" s="964"/>
      <c r="J56" s="964"/>
      <c r="K56" s="964"/>
      <c r="L56" s="964"/>
      <c r="M56" s="964"/>
      <c r="N56" s="964"/>
      <c r="O56" s="964"/>
      <c r="P56" s="964"/>
    </row>
  </sheetData>
  <mergeCells count="23">
    <mergeCell ref="E54:P56"/>
    <mergeCell ref="A5:B5"/>
    <mergeCell ref="P5:U5"/>
    <mergeCell ref="A6:U6"/>
    <mergeCell ref="P7:U7"/>
    <mergeCell ref="E5:G5"/>
    <mergeCell ref="A4:B4"/>
    <mergeCell ref="C4:G4"/>
    <mergeCell ref="H4:I5"/>
    <mergeCell ref="J4:N5"/>
    <mergeCell ref="P4:U4"/>
    <mergeCell ref="C5:D5"/>
    <mergeCell ref="A1:U1"/>
    <mergeCell ref="A3:B3"/>
    <mergeCell ref="C3:G3"/>
    <mergeCell ref="H3:I3"/>
    <mergeCell ref="J3:N3"/>
    <mergeCell ref="P3:U3"/>
    <mergeCell ref="A2:B2"/>
    <mergeCell ref="C2:G2"/>
    <mergeCell ref="H2:I2"/>
    <mergeCell ref="J2:N2"/>
    <mergeCell ref="P2:U2"/>
  </mergeCells>
  <conditionalFormatting sqref="U9">
    <cfRule type="cellIs" dxfId="244" priority="14" stopIfTrue="1" operator="equal">
      <formula>"n/a"</formula>
    </cfRule>
    <cfRule type="cellIs" dxfId="243" priority="20" stopIfTrue="1" operator="equal">
      <formula>"Open"</formula>
    </cfRule>
  </conditionalFormatting>
  <conditionalFormatting sqref="U9">
    <cfRule type="cellIs" dxfId="242" priority="19" stopIfTrue="1" operator="equal">
      <formula>"Closed"</formula>
    </cfRule>
  </conditionalFormatting>
  <conditionalFormatting sqref="M9">
    <cfRule type="cellIs" dxfId="241" priority="15" stopIfTrue="1" operator="equal">
      <formula>""</formula>
    </cfRule>
    <cfRule type="cellIs" dxfId="240" priority="18" stopIfTrue="1" operator="greaterThanOrEqual">
      <formula>100</formula>
    </cfRule>
  </conditionalFormatting>
  <conditionalFormatting sqref="T9">
    <cfRule type="cellIs" priority="16" stopIfTrue="1" operator="equal">
      <formula>""</formula>
    </cfRule>
    <cfRule type="cellIs" dxfId="239" priority="17" stopIfTrue="1" operator="greaterThanOrEqual">
      <formula>100</formula>
    </cfRule>
  </conditionalFormatting>
  <conditionalFormatting sqref="N9">
    <cfRule type="expression" dxfId="238" priority="11" stopIfTrue="1">
      <formula>M9=""</formula>
    </cfRule>
    <cfRule type="expression" dxfId="237" priority="12" stopIfTrue="1">
      <formula>M9&gt;=100</formula>
    </cfRule>
    <cfRule type="expression" dxfId="236" priority="13">
      <formula>M9&gt;=LARGE($M$9:$M$50,5)</formula>
    </cfRule>
  </conditionalFormatting>
  <conditionalFormatting sqref="U10:U50">
    <cfRule type="cellIs" dxfId="235" priority="4" stopIfTrue="1" operator="equal">
      <formula>"n/a"</formula>
    </cfRule>
    <cfRule type="cellIs" dxfId="234" priority="10" stopIfTrue="1" operator="equal">
      <formula>"Open"</formula>
    </cfRule>
  </conditionalFormatting>
  <conditionalFormatting sqref="U10:U50">
    <cfRule type="cellIs" dxfId="233" priority="9" stopIfTrue="1" operator="equal">
      <formula>"Closed"</formula>
    </cfRule>
  </conditionalFormatting>
  <conditionalFormatting sqref="M10:M50">
    <cfRule type="cellIs" dxfId="232" priority="5" stopIfTrue="1" operator="equal">
      <formula>""</formula>
    </cfRule>
    <cfRule type="cellIs" dxfId="231" priority="8" stopIfTrue="1" operator="greaterThanOrEqual">
      <formula>100</formula>
    </cfRule>
  </conditionalFormatting>
  <conditionalFormatting sqref="T10:T50">
    <cfRule type="cellIs" priority="6" stopIfTrue="1" operator="equal">
      <formula>""</formula>
    </cfRule>
    <cfRule type="cellIs" dxfId="230" priority="7" stopIfTrue="1" operator="greaterThanOrEqual">
      <formula>100</formula>
    </cfRule>
  </conditionalFormatting>
  <conditionalFormatting sqref="N10:N50">
    <cfRule type="expression" dxfId="229" priority="1" stopIfTrue="1">
      <formula>M10=""</formula>
    </cfRule>
    <cfRule type="expression" dxfId="228" priority="2" stopIfTrue="1">
      <formula>M10&gt;=100</formula>
    </cfRule>
    <cfRule type="expression" dxfId="227" priority="3">
      <formula>M10&gt;=LARGE($M$9:$M$50,5)</formula>
    </cfRule>
  </conditionalFormatting>
  <dataValidations count="2">
    <dataValidation type="list" showInputMessage="1" showErrorMessage="1" sqref="JQ9:JQ50 WWC983047:WWC983088 WMG983047:WMG983088 WCK983047:WCK983088 VSO983047:VSO983088 VIS983047:VIS983088 UYW983047:UYW983088 UPA983047:UPA983088 UFE983047:UFE983088 TVI983047:TVI983088 TLM983047:TLM983088 TBQ983047:TBQ983088 SRU983047:SRU983088 SHY983047:SHY983088 RYC983047:RYC983088 ROG983047:ROG983088 REK983047:REK983088 QUO983047:QUO983088 QKS983047:QKS983088 QAW983047:QAW983088 PRA983047:PRA983088 PHE983047:PHE983088 OXI983047:OXI983088 ONM983047:ONM983088 ODQ983047:ODQ983088 NTU983047:NTU983088 NJY983047:NJY983088 NAC983047:NAC983088 MQG983047:MQG983088 MGK983047:MGK983088 LWO983047:LWO983088 LMS983047:LMS983088 LCW983047:LCW983088 KTA983047:KTA983088 KJE983047:KJE983088 JZI983047:JZI983088 JPM983047:JPM983088 JFQ983047:JFQ983088 IVU983047:IVU983088 ILY983047:ILY983088 ICC983047:ICC983088 HSG983047:HSG983088 HIK983047:HIK983088 GYO983047:GYO983088 GOS983047:GOS983088 GEW983047:GEW983088 FVA983047:FVA983088 FLE983047:FLE983088 FBI983047:FBI983088 ERM983047:ERM983088 EHQ983047:EHQ983088 DXU983047:DXU983088 DNY983047:DNY983088 DEC983047:DEC983088 CUG983047:CUG983088 CKK983047:CKK983088 CAO983047:CAO983088 BQS983047:BQS983088 BGW983047:BGW983088 AXA983047:AXA983088 ANE983047:ANE983088 ADI983047:ADI983088 TM983047:TM983088 JQ983047:JQ983088 U983047:U983088 WWC917511:WWC917552 WMG917511:WMG917552 WCK917511:WCK917552 VSO917511:VSO917552 VIS917511:VIS917552 UYW917511:UYW917552 UPA917511:UPA917552 UFE917511:UFE917552 TVI917511:TVI917552 TLM917511:TLM917552 TBQ917511:TBQ917552 SRU917511:SRU917552 SHY917511:SHY917552 RYC917511:RYC917552 ROG917511:ROG917552 REK917511:REK917552 QUO917511:QUO917552 QKS917511:QKS917552 QAW917511:QAW917552 PRA917511:PRA917552 PHE917511:PHE917552 OXI917511:OXI917552 ONM917511:ONM917552 ODQ917511:ODQ917552 NTU917511:NTU917552 NJY917511:NJY917552 NAC917511:NAC917552 MQG917511:MQG917552 MGK917511:MGK917552 LWO917511:LWO917552 LMS917511:LMS917552 LCW917511:LCW917552 KTA917511:KTA917552 KJE917511:KJE917552 JZI917511:JZI917552 JPM917511:JPM917552 JFQ917511:JFQ917552 IVU917511:IVU917552 ILY917511:ILY917552 ICC917511:ICC917552 HSG917511:HSG917552 HIK917511:HIK917552 GYO917511:GYO917552 GOS917511:GOS917552 GEW917511:GEW917552 FVA917511:FVA917552 FLE917511:FLE917552 FBI917511:FBI917552 ERM917511:ERM917552 EHQ917511:EHQ917552 DXU917511:DXU917552 DNY917511:DNY917552 DEC917511:DEC917552 CUG917511:CUG917552 CKK917511:CKK917552 CAO917511:CAO917552 BQS917511:BQS917552 BGW917511:BGW917552 AXA917511:AXA917552 ANE917511:ANE917552 ADI917511:ADI917552 TM917511:TM917552 JQ917511:JQ917552 U917511:U917552 WWC851975:WWC852016 WMG851975:WMG852016 WCK851975:WCK852016 VSO851975:VSO852016 VIS851975:VIS852016 UYW851975:UYW852016 UPA851975:UPA852016 UFE851975:UFE852016 TVI851975:TVI852016 TLM851975:TLM852016 TBQ851975:TBQ852016 SRU851975:SRU852016 SHY851975:SHY852016 RYC851975:RYC852016 ROG851975:ROG852016 REK851975:REK852016 QUO851975:QUO852016 QKS851975:QKS852016 QAW851975:QAW852016 PRA851975:PRA852016 PHE851975:PHE852016 OXI851975:OXI852016 ONM851975:ONM852016 ODQ851975:ODQ852016 NTU851975:NTU852016 NJY851975:NJY852016 NAC851975:NAC852016 MQG851975:MQG852016 MGK851975:MGK852016 LWO851975:LWO852016 LMS851975:LMS852016 LCW851975:LCW852016 KTA851975:KTA852016 KJE851975:KJE852016 JZI851975:JZI852016 JPM851975:JPM852016 JFQ851975:JFQ852016 IVU851975:IVU852016 ILY851975:ILY852016 ICC851975:ICC852016 HSG851975:HSG852016 HIK851975:HIK852016 GYO851975:GYO852016 GOS851975:GOS852016 GEW851975:GEW852016 FVA851975:FVA852016 FLE851975:FLE852016 FBI851975:FBI852016 ERM851975:ERM852016 EHQ851975:EHQ852016 DXU851975:DXU852016 DNY851975:DNY852016 DEC851975:DEC852016 CUG851975:CUG852016 CKK851975:CKK852016 CAO851975:CAO852016 BQS851975:BQS852016 BGW851975:BGW852016 AXA851975:AXA852016 ANE851975:ANE852016 ADI851975:ADI852016 TM851975:TM852016 JQ851975:JQ852016 U851975:U852016 WWC786439:WWC786480 WMG786439:WMG786480 WCK786439:WCK786480 VSO786439:VSO786480 VIS786439:VIS786480 UYW786439:UYW786480 UPA786439:UPA786480 UFE786439:UFE786480 TVI786439:TVI786480 TLM786439:TLM786480 TBQ786439:TBQ786480 SRU786439:SRU786480 SHY786439:SHY786480 RYC786439:RYC786480 ROG786439:ROG786480 REK786439:REK786480 QUO786439:QUO786480 QKS786439:QKS786480 QAW786439:QAW786480 PRA786439:PRA786480 PHE786439:PHE786480 OXI786439:OXI786480 ONM786439:ONM786480 ODQ786439:ODQ786480 NTU786439:NTU786480 NJY786439:NJY786480 NAC786439:NAC786480 MQG786439:MQG786480 MGK786439:MGK786480 LWO786439:LWO786480 LMS786439:LMS786480 LCW786439:LCW786480 KTA786439:KTA786480 KJE786439:KJE786480 JZI786439:JZI786480 JPM786439:JPM786480 JFQ786439:JFQ786480 IVU786439:IVU786480 ILY786439:ILY786480 ICC786439:ICC786480 HSG786439:HSG786480 HIK786439:HIK786480 GYO786439:GYO786480 GOS786439:GOS786480 GEW786439:GEW786480 FVA786439:FVA786480 FLE786439:FLE786480 FBI786439:FBI786480 ERM786439:ERM786480 EHQ786439:EHQ786480 DXU786439:DXU786480 DNY786439:DNY786480 DEC786439:DEC786480 CUG786439:CUG786480 CKK786439:CKK786480 CAO786439:CAO786480 BQS786439:BQS786480 BGW786439:BGW786480 AXA786439:AXA786480 ANE786439:ANE786480 ADI786439:ADI786480 TM786439:TM786480 JQ786439:JQ786480 U786439:U786480 WWC720903:WWC720944 WMG720903:WMG720944 WCK720903:WCK720944 VSO720903:VSO720944 VIS720903:VIS720944 UYW720903:UYW720944 UPA720903:UPA720944 UFE720903:UFE720944 TVI720903:TVI720944 TLM720903:TLM720944 TBQ720903:TBQ720944 SRU720903:SRU720944 SHY720903:SHY720944 RYC720903:RYC720944 ROG720903:ROG720944 REK720903:REK720944 QUO720903:QUO720944 QKS720903:QKS720944 QAW720903:QAW720944 PRA720903:PRA720944 PHE720903:PHE720944 OXI720903:OXI720944 ONM720903:ONM720944 ODQ720903:ODQ720944 NTU720903:NTU720944 NJY720903:NJY720944 NAC720903:NAC720944 MQG720903:MQG720944 MGK720903:MGK720944 LWO720903:LWO720944 LMS720903:LMS720944 LCW720903:LCW720944 KTA720903:KTA720944 KJE720903:KJE720944 JZI720903:JZI720944 JPM720903:JPM720944 JFQ720903:JFQ720944 IVU720903:IVU720944 ILY720903:ILY720944 ICC720903:ICC720944 HSG720903:HSG720944 HIK720903:HIK720944 GYO720903:GYO720944 GOS720903:GOS720944 GEW720903:GEW720944 FVA720903:FVA720944 FLE720903:FLE720944 FBI720903:FBI720944 ERM720903:ERM720944 EHQ720903:EHQ720944 DXU720903:DXU720944 DNY720903:DNY720944 DEC720903:DEC720944 CUG720903:CUG720944 CKK720903:CKK720944 CAO720903:CAO720944 BQS720903:BQS720944 BGW720903:BGW720944 AXA720903:AXA720944 ANE720903:ANE720944 ADI720903:ADI720944 TM720903:TM720944 JQ720903:JQ720944 U720903:U720944 WWC655367:WWC655408 WMG655367:WMG655408 WCK655367:WCK655408 VSO655367:VSO655408 VIS655367:VIS655408 UYW655367:UYW655408 UPA655367:UPA655408 UFE655367:UFE655408 TVI655367:TVI655408 TLM655367:TLM655408 TBQ655367:TBQ655408 SRU655367:SRU655408 SHY655367:SHY655408 RYC655367:RYC655408 ROG655367:ROG655408 REK655367:REK655408 QUO655367:QUO655408 QKS655367:QKS655408 QAW655367:QAW655408 PRA655367:PRA655408 PHE655367:PHE655408 OXI655367:OXI655408 ONM655367:ONM655408 ODQ655367:ODQ655408 NTU655367:NTU655408 NJY655367:NJY655408 NAC655367:NAC655408 MQG655367:MQG655408 MGK655367:MGK655408 LWO655367:LWO655408 LMS655367:LMS655408 LCW655367:LCW655408 KTA655367:KTA655408 KJE655367:KJE655408 JZI655367:JZI655408 JPM655367:JPM655408 JFQ655367:JFQ655408 IVU655367:IVU655408 ILY655367:ILY655408 ICC655367:ICC655408 HSG655367:HSG655408 HIK655367:HIK655408 GYO655367:GYO655408 GOS655367:GOS655408 GEW655367:GEW655408 FVA655367:FVA655408 FLE655367:FLE655408 FBI655367:FBI655408 ERM655367:ERM655408 EHQ655367:EHQ655408 DXU655367:DXU655408 DNY655367:DNY655408 DEC655367:DEC655408 CUG655367:CUG655408 CKK655367:CKK655408 CAO655367:CAO655408 BQS655367:BQS655408 BGW655367:BGW655408 AXA655367:AXA655408 ANE655367:ANE655408 ADI655367:ADI655408 TM655367:TM655408 JQ655367:JQ655408 U655367:U655408 WWC589831:WWC589872 WMG589831:WMG589872 WCK589831:WCK589872 VSO589831:VSO589872 VIS589831:VIS589872 UYW589831:UYW589872 UPA589831:UPA589872 UFE589831:UFE589872 TVI589831:TVI589872 TLM589831:TLM589872 TBQ589831:TBQ589872 SRU589831:SRU589872 SHY589831:SHY589872 RYC589831:RYC589872 ROG589831:ROG589872 REK589831:REK589872 QUO589831:QUO589872 QKS589831:QKS589872 QAW589831:QAW589872 PRA589831:PRA589872 PHE589831:PHE589872 OXI589831:OXI589872 ONM589831:ONM589872 ODQ589831:ODQ589872 NTU589831:NTU589872 NJY589831:NJY589872 NAC589831:NAC589872 MQG589831:MQG589872 MGK589831:MGK589872 LWO589831:LWO589872 LMS589831:LMS589872 LCW589831:LCW589872 KTA589831:KTA589872 KJE589831:KJE589872 JZI589831:JZI589872 JPM589831:JPM589872 JFQ589831:JFQ589872 IVU589831:IVU589872 ILY589831:ILY589872 ICC589831:ICC589872 HSG589831:HSG589872 HIK589831:HIK589872 GYO589831:GYO589872 GOS589831:GOS589872 GEW589831:GEW589872 FVA589831:FVA589872 FLE589831:FLE589872 FBI589831:FBI589872 ERM589831:ERM589872 EHQ589831:EHQ589872 DXU589831:DXU589872 DNY589831:DNY589872 DEC589831:DEC589872 CUG589831:CUG589872 CKK589831:CKK589872 CAO589831:CAO589872 BQS589831:BQS589872 BGW589831:BGW589872 AXA589831:AXA589872 ANE589831:ANE589872 ADI589831:ADI589872 TM589831:TM589872 JQ589831:JQ589872 U589831:U589872 WWC524295:WWC524336 WMG524295:WMG524336 WCK524295:WCK524336 VSO524295:VSO524336 VIS524295:VIS524336 UYW524295:UYW524336 UPA524295:UPA524336 UFE524295:UFE524336 TVI524295:TVI524336 TLM524295:TLM524336 TBQ524295:TBQ524336 SRU524295:SRU524336 SHY524295:SHY524336 RYC524295:RYC524336 ROG524295:ROG524336 REK524295:REK524336 QUO524295:QUO524336 QKS524295:QKS524336 QAW524295:QAW524336 PRA524295:PRA524336 PHE524295:PHE524336 OXI524295:OXI524336 ONM524295:ONM524336 ODQ524295:ODQ524336 NTU524295:NTU524336 NJY524295:NJY524336 NAC524295:NAC524336 MQG524295:MQG524336 MGK524295:MGK524336 LWO524295:LWO524336 LMS524295:LMS524336 LCW524295:LCW524336 KTA524295:KTA524336 KJE524295:KJE524336 JZI524295:JZI524336 JPM524295:JPM524336 JFQ524295:JFQ524336 IVU524295:IVU524336 ILY524295:ILY524336 ICC524295:ICC524336 HSG524295:HSG524336 HIK524295:HIK524336 GYO524295:GYO524336 GOS524295:GOS524336 GEW524295:GEW524336 FVA524295:FVA524336 FLE524295:FLE524336 FBI524295:FBI524336 ERM524295:ERM524336 EHQ524295:EHQ524336 DXU524295:DXU524336 DNY524295:DNY524336 DEC524295:DEC524336 CUG524295:CUG524336 CKK524295:CKK524336 CAO524295:CAO524336 BQS524295:BQS524336 BGW524295:BGW524336 AXA524295:AXA524336 ANE524295:ANE524336 ADI524295:ADI524336 TM524295:TM524336 JQ524295:JQ524336 U524295:U524336 WWC458759:WWC458800 WMG458759:WMG458800 WCK458759:WCK458800 VSO458759:VSO458800 VIS458759:VIS458800 UYW458759:UYW458800 UPA458759:UPA458800 UFE458759:UFE458800 TVI458759:TVI458800 TLM458759:TLM458800 TBQ458759:TBQ458800 SRU458759:SRU458800 SHY458759:SHY458800 RYC458759:RYC458800 ROG458759:ROG458800 REK458759:REK458800 QUO458759:QUO458800 QKS458759:QKS458800 QAW458759:QAW458800 PRA458759:PRA458800 PHE458759:PHE458800 OXI458759:OXI458800 ONM458759:ONM458800 ODQ458759:ODQ458800 NTU458759:NTU458800 NJY458759:NJY458800 NAC458759:NAC458800 MQG458759:MQG458800 MGK458759:MGK458800 LWO458759:LWO458800 LMS458759:LMS458800 LCW458759:LCW458800 KTA458759:KTA458800 KJE458759:KJE458800 JZI458759:JZI458800 JPM458759:JPM458800 JFQ458759:JFQ458800 IVU458759:IVU458800 ILY458759:ILY458800 ICC458759:ICC458800 HSG458759:HSG458800 HIK458759:HIK458800 GYO458759:GYO458800 GOS458759:GOS458800 GEW458759:GEW458800 FVA458759:FVA458800 FLE458759:FLE458800 FBI458759:FBI458800 ERM458759:ERM458800 EHQ458759:EHQ458800 DXU458759:DXU458800 DNY458759:DNY458800 DEC458759:DEC458800 CUG458759:CUG458800 CKK458759:CKK458800 CAO458759:CAO458800 BQS458759:BQS458800 BGW458759:BGW458800 AXA458759:AXA458800 ANE458759:ANE458800 ADI458759:ADI458800 TM458759:TM458800 JQ458759:JQ458800 U458759:U458800 WWC393223:WWC393264 WMG393223:WMG393264 WCK393223:WCK393264 VSO393223:VSO393264 VIS393223:VIS393264 UYW393223:UYW393264 UPA393223:UPA393264 UFE393223:UFE393264 TVI393223:TVI393264 TLM393223:TLM393264 TBQ393223:TBQ393264 SRU393223:SRU393264 SHY393223:SHY393264 RYC393223:RYC393264 ROG393223:ROG393264 REK393223:REK393264 QUO393223:QUO393264 QKS393223:QKS393264 QAW393223:QAW393264 PRA393223:PRA393264 PHE393223:PHE393264 OXI393223:OXI393264 ONM393223:ONM393264 ODQ393223:ODQ393264 NTU393223:NTU393264 NJY393223:NJY393264 NAC393223:NAC393264 MQG393223:MQG393264 MGK393223:MGK393264 LWO393223:LWO393264 LMS393223:LMS393264 LCW393223:LCW393264 KTA393223:KTA393264 KJE393223:KJE393264 JZI393223:JZI393264 JPM393223:JPM393264 JFQ393223:JFQ393264 IVU393223:IVU393264 ILY393223:ILY393264 ICC393223:ICC393264 HSG393223:HSG393264 HIK393223:HIK393264 GYO393223:GYO393264 GOS393223:GOS393264 GEW393223:GEW393264 FVA393223:FVA393264 FLE393223:FLE393264 FBI393223:FBI393264 ERM393223:ERM393264 EHQ393223:EHQ393264 DXU393223:DXU393264 DNY393223:DNY393264 DEC393223:DEC393264 CUG393223:CUG393264 CKK393223:CKK393264 CAO393223:CAO393264 BQS393223:BQS393264 BGW393223:BGW393264 AXA393223:AXA393264 ANE393223:ANE393264 ADI393223:ADI393264 TM393223:TM393264 JQ393223:JQ393264 U393223:U393264 WWC327687:WWC327728 WMG327687:WMG327728 WCK327687:WCK327728 VSO327687:VSO327728 VIS327687:VIS327728 UYW327687:UYW327728 UPA327687:UPA327728 UFE327687:UFE327728 TVI327687:TVI327728 TLM327687:TLM327728 TBQ327687:TBQ327728 SRU327687:SRU327728 SHY327687:SHY327728 RYC327687:RYC327728 ROG327687:ROG327728 REK327687:REK327728 QUO327687:QUO327728 QKS327687:QKS327728 QAW327687:QAW327728 PRA327687:PRA327728 PHE327687:PHE327728 OXI327687:OXI327728 ONM327687:ONM327728 ODQ327687:ODQ327728 NTU327687:NTU327728 NJY327687:NJY327728 NAC327687:NAC327728 MQG327687:MQG327728 MGK327687:MGK327728 LWO327687:LWO327728 LMS327687:LMS327728 LCW327687:LCW327728 KTA327687:KTA327728 KJE327687:KJE327728 JZI327687:JZI327728 JPM327687:JPM327728 JFQ327687:JFQ327728 IVU327687:IVU327728 ILY327687:ILY327728 ICC327687:ICC327728 HSG327687:HSG327728 HIK327687:HIK327728 GYO327687:GYO327728 GOS327687:GOS327728 GEW327687:GEW327728 FVA327687:FVA327728 FLE327687:FLE327728 FBI327687:FBI327728 ERM327687:ERM327728 EHQ327687:EHQ327728 DXU327687:DXU327728 DNY327687:DNY327728 DEC327687:DEC327728 CUG327687:CUG327728 CKK327687:CKK327728 CAO327687:CAO327728 BQS327687:BQS327728 BGW327687:BGW327728 AXA327687:AXA327728 ANE327687:ANE327728 ADI327687:ADI327728 TM327687:TM327728 JQ327687:JQ327728 U327687:U327728 WWC262151:WWC262192 WMG262151:WMG262192 WCK262151:WCK262192 VSO262151:VSO262192 VIS262151:VIS262192 UYW262151:UYW262192 UPA262151:UPA262192 UFE262151:UFE262192 TVI262151:TVI262192 TLM262151:TLM262192 TBQ262151:TBQ262192 SRU262151:SRU262192 SHY262151:SHY262192 RYC262151:RYC262192 ROG262151:ROG262192 REK262151:REK262192 QUO262151:QUO262192 QKS262151:QKS262192 QAW262151:QAW262192 PRA262151:PRA262192 PHE262151:PHE262192 OXI262151:OXI262192 ONM262151:ONM262192 ODQ262151:ODQ262192 NTU262151:NTU262192 NJY262151:NJY262192 NAC262151:NAC262192 MQG262151:MQG262192 MGK262151:MGK262192 LWO262151:LWO262192 LMS262151:LMS262192 LCW262151:LCW262192 KTA262151:KTA262192 KJE262151:KJE262192 JZI262151:JZI262192 JPM262151:JPM262192 JFQ262151:JFQ262192 IVU262151:IVU262192 ILY262151:ILY262192 ICC262151:ICC262192 HSG262151:HSG262192 HIK262151:HIK262192 GYO262151:GYO262192 GOS262151:GOS262192 GEW262151:GEW262192 FVA262151:FVA262192 FLE262151:FLE262192 FBI262151:FBI262192 ERM262151:ERM262192 EHQ262151:EHQ262192 DXU262151:DXU262192 DNY262151:DNY262192 DEC262151:DEC262192 CUG262151:CUG262192 CKK262151:CKK262192 CAO262151:CAO262192 BQS262151:BQS262192 BGW262151:BGW262192 AXA262151:AXA262192 ANE262151:ANE262192 ADI262151:ADI262192 TM262151:TM262192 JQ262151:JQ262192 U262151:U262192 WWC196615:WWC196656 WMG196615:WMG196656 WCK196615:WCK196656 VSO196615:VSO196656 VIS196615:VIS196656 UYW196615:UYW196656 UPA196615:UPA196656 UFE196615:UFE196656 TVI196615:TVI196656 TLM196615:TLM196656 TBQ196615:TBQ196656 SRU196615:SRU196656 SHY196615:SHY196656 RYC196615:RYC196656 ROG196615:ROG196656 REK196615:REK196656 QUO196615:QUO196656 QKS196615:QKS196656 QAW196615:QAW196656 PRA196615:PRA196656 PHE196615:PHE196656 OXI196615:OXI196656 ONM196615:ONM196656 ODQ196615:ODQ196656 NTU196615:NTU196656 NJY196615:NJY196656 NAC196615:NAC196656 MQG196615:MQG196656 MGK196615:MGK196656 LWO196615:LWO196656 LMS196615:LMS196656 LCW196615:LCW196656 KTA196615:KTA196656 KJE196615:KJE196656 JZI196615:JZI196656 JPM196615:JPM196656 JFQ196615:JFQ196656 IVU196615:IVU196656 ILY196615:ILY196656 ICC196615:ICC196656 HSG196615:HSG196656 HIK196615:HIK196656 GYO196615:GYO196656 GOS196615:GOS196656 GEW196615:GEW196656 FVA196615:FVA196656 FLE196615:FLE196656 FBI196615:FBI196656 ERM196615:ERM196656 EHQ196615:EHQ196656 DXU196615:DXU196656 DNY196615:DNY196656 DEC196615:DEC196656 CUG196615:CUG196656 CKK196615:CKK196656 CAO196615:CAO196656 BQS196615:BQS196656 BGW196615:BGW196656 AXA196615:AXA196656 ANE196615:ANE196656 ADI196615:ADI196656 TM196615:TM196656 JQ196615:JQ196656 U196615:U196656 WWC131079:WWC131120 WMG131079:WMG131120 WCK131079:WCK131120 VSO131079:VSO131120 VIS131079:VIS131120 UYW131079:UYW131120 UPA131079:UPA131120 UFE131079:UFE131120 TVI131079:TVI131120 TLM131079:TLM131120 TBQ131079:TBQ131120 SRU131079:SRU131120 SHY131079:SHY131120 RYC131079:RYC131120 ROG131079:ROG131120 REK131079:REK131120 QUO131079:QUO131120 QKS131079:QKS131120 QAW131079:QAW131120 PRA131079:PRA131120 PHE131079:PHE131120 OXI131079:OXI131120 ONM131079:ONM131120 ODQ131079:ODQ131120 NTU131079:NTU131120 NJY131079:NJY131120 NAC131079:NAC131120 MQG131079:MQG131120 MGK131079:MGK131120 LWO131079:LWO131120 LMS131079:LMS131120 LCW131079:LCW131120 KTA131079:KTA131120 KJE131079:KJE131120 JZI131079:JZI131120 JPM131079:JPM131120 JFQ131079:JFQ131120 IVU131079:IVU131120 ILY131079:ILY131120 ICC131079:ICC131120 HSG131079:HSG131120 HIK131079:HIK131120 GYO131079:GYO131120 GOS131079:GOS131120 GEW131079:GEW131120 FVA131079:FVA131120 FLE131079:FLE131120 FBI131079:FBI131120 ERM131079:ERM131120 EHQ131079:EHQ131120 DXU131079:DXU131120 DNY131079:DNY131120 DEC131079:DEC131120 CUG131079:CUG131120 CKK131079:CKK131120 CAO131079:CAO131120 BQS131079:BQS131120 BGW131079:BGW131120 AXA131079:AXA131120 ANE131079:ANE131120 ADI131079:ADI131120 TM131079:TM131120 JQ131079:JQ131120 U131079:U131120 WWC65543:WWC65584 WMG65543:WMG65584 WCK65543:WCK65584 VSO65543:VSO65584 VIS65543:VIS65584 UYW65543:UYW65584 UPA65543:UPA65584 UFE65543:UFE65584 TVI65543:TVI65584 TLM65543:TLM65584 TBQ65543:TBQ65584 SRU65543:SRU65584 SHY65543:SHY65584 RYC65543:RYC65584 ROG65543:ROG65584 REK65543:REK65584 QUO65543:QUO65584 QKS65543:QKS65584 QAW65543:QAW65584 PRA65543:PRA65584 PHE65543:PHE65584 OXI65543:OXI65584 ONM65543:ONM65584 ODQ65543:ODQ65584 NTU65543:NTU65584 NJY65543:NJY65584 NAC65543:NAC65584 MQG65543:MQG65584 MGK65543:MGK65584 LWO65543:LWO65584 LMS65543:LMS65584 LCW65543:LCW65584 KTA65543:KTA65584 KJE65543:KJE65584 JZI65543:JZI65584 JPM65543:JPM65584 JFQ65543:JFQ65584 IVU65543:IVU65584 ILY65543:ILY65584 ICC65543:ICC65584 HSG65543:HSG65584 HIK65543:HIK65584 GYO65543:GYO65584 GOS65543:GOS65584 GEW65543:GEW65584 FVA65543:FVA65584 FLE65543:FLE65584 FBI65543:FBI65584 ERM65543:ERM65584 EHQ65543:EHQ65584 DXU65543:DXU65584 DNY65543:DNY65584 DEC65543:DEC65584 CUG65543:CUG65584 CKK65543:CKK65584 CAO65543:CAO65584 BQS65543:BQS65584 BGW65543:BGW65584 AXA65543:AXA65584 ANE65543:ANE65584 ADI65543:ADI65584 TM65543:TM65584 JQ65543:JQ65584 U65543:U65584 WWC9:WWC50 WMG9:WMG50 WCK9:WCK50 VSO9:VSO50 VIS9:VIS50 UYW9:UYW50 UPA9:UPA50 UFE9:UFE50 TVI9:TVI50 TLM9:TLM50 TBQ9:TBQ50 SRU9:SRU50 SHY9:SHY50 RYC9:RYC50 ROG9:ROG50 REK9:REK50 QUO9:QUO50 QKS9:QKS50 QAW9:QAW50 PRA9:PRA50 PHE9:PHE50 OXI9:OXI50 ONM9:ONM50 ODQ9:ODQ50 NTU9:NTU50 NJY9:NJY50 NAC9:NAC50 MQG9:MQG50 MGK9:MGK50 LWO9:LWO50 LMS9:LMS50 LCW9:LCW50 KTA9:KTA50 KJE9:KJE50 JZI9:JZI50 JPM9:JPM50 JFQ9:JFQ50 IVU9:IVU50 ILY9:ILY50 ICC9:ICC50 HSG9:HSG50 HIK9:HIK50 GYO9:GYO50 GOS9:GOS50 GEW9:GEW50 FVA9:FVA50 FLE9:FLE50 FBI9:FBI50 ERM9:ERM50 EHQ9:EHQ50 DXU9:DXU50 DNY9:DNY50 DEC9:DEC50 CUG9:CUG50 CKK9:CKK50 CAO9:CAO50 BQS9:BQS50 BGW9:BGW50 AXA9:AXA50 ANE9:ANE50 ADI9:ADI50 TM9:TM50 U9:U50" xr:uid="{00000000-0002-0000-0700-000000000000}">
      <formula1>$BA$2:$BD$2</formula1>
    </dataValidation>
    <dataValidation type="list" showInputMessage="1" showErrorMessage="1" sqref="Q9:S50 JB9:JB50 SX9:SX50 ACT9:ACT50 AMP9:AMP50 AWL9:AWL50 BGH9:BGH50 BQD9:BQD50 BZZ9:BZZ50 CJV9:CJV50 CTR9:CTR50 DDN9:DDN50 DNJ9:DNJ50 DXF9:DXF50 EHB9:EHB50 EQX9:EQX50 FAT9:FAT50 FKP9:FKP50 FUL9:FUL50 GEH9:GEH50 GOD9:GOD50 GXZ9:GXZ50 HHV9:HHV50 HRR9:HRR50 IBN9:IBN50 ILJ9:ILJ50 IVF9:IVF50 JFB9:JFB50 JOX9:JOX50 JYT9:JYT50 KIP9:KIP50 KSL9:KSL50 LCH9:LCH50 LMD9:LMD50 LVZ9:LVZ50 MFV9:MFV50 MPR9:MPR50 MZN9:MZN50 NJJ9:NJJ50 NTF9:NTF50 ODB9:ODB50 OMX9:OMX50 OWT9:OWT50 PGP9:PGP50 PQL9:PQL50 QAH9:QAH50 QKD9:QKD50 QTZ9:QTZ50 RDV9:RDV50 RNR9:RNR50 RXN9:RXN50 SHJ9:SHJ50 SRF9:SRF50 TBB9:TBB50 TKX9:TKX50 TUT9:TUT50 UEP9:UEP50 UOL9:UOL50 UYH9:UYH50 VID9:VID50 VRZ9:VRZ50 WBV9:WBV50 WLR9:WLR50 WVN9:WVN50 F65543:F65584 JB65543:JB65584 SX65543:SX65584 ACT65543:ACT65584 AMP65543:AMP65584 AWL65543:AWL65584 BGH65543:BGH65584 BQD65543:BQD65584 BZZ65543:BZZ65584 CJV65543:CJV65584 CTR65543:CTR65584 DDN65543:DDN65584 DNJ65543:DNJ65584 DXF65543:DXF65584 EHB65543:EHB65584 EQX65543:EQX65584 FAT65543:FAT65584 FKP65543:FKP65584 FUL65543:FUL65584 GEH65543:GEH65584 GOD65543:GOD65584 GXZ65543:GXZ65584 HHV65543:HHV65584 HRR65543:HRR65584 IBN65543:IBN65584 ILJ65543:ILJ65584 IVF65543:IVF65584 JFB65543:JFB65584 JOX65543:JOX65584 JYT65543:JYT65584 KIP65543:KIP65584 KSL65543:KSL65584 LCH65543:LCH65584 LMD65543:LMD65584 LVZ65543:LVZ65584 MFV65543:MFV65584 MPR65543:MPR65584 MZN65543:MZN65584 NJJ65543:NJJ65584 NTF65543:NTF65584 ODB65543:ODB65584 OMX65543:OMX65584 OWT65543:OWT65584 PGP65543:PGP65584 PQL65543:PQL65584 QAH65543:QAH65584 QKD65543:QKD65584 QTZ65543:QTZ65584 RDV65543:RDV65584 RNR65543:RNR65584 RXN65543:RXN65584 SHJ65543:SHJ65584 SRF65543:SRF65584 TBB65543:TBB65584 TKX65543:TKX65584 TUT65543:TUT65584 UEP65543:UEP65584 UOL65543:UOL65584 UYH65543:UYH65584 VID65543:VID65584 VRZ65543:VRZ65584 WBV65543:WBV65584 WLR65543:WLR65584 WVN65543:WVN65584 F131079:F131120 JB131079:JB131120 SX131079:SX131120 ACT131079:ACT131120 AMP131079:AMP131120 AWL131079:AWL131120 BGH131079:BGH131120 BQD131079:BQD131120 BZZ131079:BZZ131120 CJV131079:CJV131120 CTR131079:CTR131120 DDN131079:DDN131120 DNJ131079:DNJ131120 DXF131079:DXF131120 EHB131079:EHB131120 EQX131079:EQX131120 FAT131079:FAT131120 FKP131079:FKP131120 FUL131079:FUL131120 GEH131079:GEH131120 GOD131079:GOD131120 GXZ131079:GXZ131120 HHV131079:HHV131120 HRR131079:HRR131120 IBN131079:IBN131120 ILJ131079:ILJ131120 IVF131079:IVF131120 JFB131079:JFB131120 JOX131079:JOX131120 JYT131079:JYT131120 KIP131079:KIP131120 KSL131079:KSL131120 LCH131079:LCH131120 LMD131079:LMD131120 LVZ131079:LVZ131120 MFV131079:MFV131120 MPR131079:MPR131120 MZN131079:MZN131120 NJJ131079:NJJ131120 NTF131079:NTF131120 ODB131079:ODB131120 OMX131079:OMX131120 OWT131079:OWT131120 PGP131079:PGP131120 PQL131079:PQL131120 QAH131079:QAH131120 QKD131079:QKD131120 QTZ131079:QTZ131120 RDV131079:RDV131120 RNR131079:RNR131120 RXN131079:RXN131120 SHJ131079:SHJ131120 SRF131079:SRF131120 TBB131079:TBB131120 TKX131079:TKX131120 TUT131079:TUT131120 UEP131079:UEP131120 UOL131079:UOL131120 UYH131079:UYH131120 VID131079:VID131120 VRZ131079:VRZ131120 WBV131079:WBV131120 WLR131079:WLR131120 WVN131079:WVN131120 F196615:F196656 JB196615:JB196656 SX196615:SX196656 ACT196615:ACT196656 AMP196615:AMP196656 AWL196615:AWL196656 BGH196615:BGH196656 BQD196615:BQD196656 BZZ196615:BZZ196656 CJV196615:CJV196656 CTR196615:CTR196656 DDN196615:DDN196656 DNJ196615:DNJ196656 DXF196615:DXF196656 EHB196615:EHB196656 EQX196615:EQX196656 FAT196615:FAT196656 FKP196615:FKP196656 FUL196615:FUL196656 GEH196615:GEH196656 GOD196615:GOD196656 GXZ196615:GXZ196656 HHV196615:HHV196656 HRR196615:HRR196656 IBN196615:IBN196656 ILJ196615:ILJ196656 IVF196615:IVF196656 JFB196615:JFB196656 JOX196615:JOX196656 JYT196615:JYT196656 KIP196615:KIP196656 KSL196615:KSL196656 LCH196615:LCH196656 LMD196615:LMD196656 LVZ196615:LVZ196656 MFV196615:MFV196656 MPR196615:MPR196656 MZN196615:MZN196656 NJJ196615:NJJ196656 NTF196615:NTF196656 ODB196615:ODB196656 OMX196615:OMX196656 OWT196615:OWT196656 PGP196615:PGP196656 PQL196615:PQL196656 QAH196615:QAH196656 QKD196615:QKD196656 QTZ196615:QTZ196656 RDV196615:RDV196656 RNR196615:RNR196656 RXN196615:RXN196656 SHJ196615:SHJ196656 SRF196615:SRF196656 TBB196615:TBB196656 TKX196615:TKX196656 TUT196615:TUT196656 UEP196615:UEP196656 UOL196615:UOL196656 UYH196615:UYH196656 VID196615:VID196656 VRZ196615:VRZ196656 WBV196615:WBV196656 WLR196615:WLR196656 WVN196615:WVN196656 F262151:F262192 JB262151:JB262192 SX262151:SX262192 ACT262151:ACT262192 AMP262151:AMP262192 AWL262151:AWL262192 BGH262151:BGH262192 BQD262151:BQD262192 BZZ262151:BZZ262192 CJV262151:CJV262192 CTR262151:CTR262192 DDN262151:DDN262192 DNJ262151:DNJ262192 DXF262151:DXF262192 EHB262151:EHB262192 EQX262151:EQX262192 FAT262151:FAT262192 FKP262151:FKP262192 FUL262151:FUL262192 GEH262151:GEH262192 GOD262151:GOD262192 GXZ262151:GXZ262192 HHV262151:HHV262192 HRR262151:HRR262192 IBN262151:IBN262192 ILJ262151:ILJ262192 IVF262151:IVF262192 JFB262151:JFB262192 JOX262151:JOX262192 JYT262151:JYT262192 KIP262151:KIP262192 KSL262151:KSL262192 LCH262151:LCH262192 LMD262151:LMD262192 LVZ262151:LVZ262192 MFV262151:MFV262192 MPR262151:MPR262192 MZN262151:MZN262192 NJJ262151:NJJ262192 NTF262151:NTF262192 ODB262151:ODB262192 OMX262151:OMX262192 OWT262151:OWT262192 PGP262151:PGP262192 PQL262151:PQL262192 QAH262151:QAH262192 QKD262151:QKD262192 QTZ262151:QTZ262192 RDV262151:RDV262192 RNR262151:RNR262192 RXN262151:RXN262192 SHJ262151:SHJ262192 SRF262151:SRF262192 TBB262151:TBB262192 TKX262151:TKX262192 TUT262151:TUT262192 UEP262151:UEP262192 UOL262151:UOL262192 UYH262151:UYH262192 VID262151:VID262192 VRZ262151:VRZ262192 WBV262151:WBV262192 WLR262151:WLR262192 WVN262151:WVN262192 F327687:F327728 JB327687:JB327728 SX327687:SX327728 ACT327687:ACT327728 AMP327687:AMP327728 AWL327687:AWL327728 BGH327687:BGH327728 BQD327687:BQD327728 BZZ327687:BZZ327728 CJV327687:CJV327728 CTR327687:CTR327728 DDN327687:DDN327728 DNJ327687:DNJ327728 DXF327687:DXF327728 EHB327687:EHB327728 EQX327687:EQX327728 FAT327687:FAT327728 FKP327687:FKP327728 FUL327687:FUL327728 GEH327687:GEH327728 GOD327687:GOD327728 GXZ327687:GXZ327728 HHV327687:HHV327728 HRR327687:HRR327728 IBN327687:IBN327728 ILJ327687:ILJ327728 IVF327687:IVF327728 JFB327687:JFB327728 JOX327687:JOX327728 JYT327687:JYT327728 KIP327687:KIP327728 KSL327687:KSL327728 LCH327687:LCH327728 LMD327687:LMD327728 LVZ327687:LVZ327728 MFV327687:MFV327728 MPR327687:MPR327728 MZN327687:MZN327728 NJJ327687:NJJ327728 NTF327687:NTF327728 ODB327687:ODB327728 OMX327687:OMX327728 OWT327687:OWT327728 PGP327687:PGP327728 PQL327687:PQL327728 QAH327687:QAH327728 QKD327687:QKD327728 QTZ327687:QTZ327728 RDV327687:RDV327728 RNR327687:RNR327728 RXN327687:RXN327728 SHJ327687:SHJ327728 SRF327687:SRF327728 TBB327687:TBB327728 TKX327687:TKX327728 TUT327687:TUT327728 UEP327687:UEP327728 UOL327687:UOL327728 UYH327687:UYH327728 VID327687:VID327728 VRZ327687:VRZ327728 WBV327687:WBV327728 WLR327687:WLR327728 WVN327687:WVN327728 F393223:F393264 JB393223:JB393264 SX393223:SX393264 ACT393223:ACT393264 AMP393223:AMP393264 AWL393223:AWL393264 BGH393223:BGH393264 BQD393223:BQD393264 BZZ393223:BZZ393264 CJV393223:CJV393264 CTR393223:CTR393264 DDN393223:DDN393264 DNJ393223:DNJ393264 DXF393223:DXF393264 EHB393223:EHB393264 EQX393223:EQX393264 FAT393223:FAT393264 FKP393223:FKP393264 FUL393223:FUL393264 GEH393223:GEH393264 GOD393223:GOD393264 GXZ393223:GXZ393264 HHV393223:HHV393264 HRR393223:HRR393264 IBN393223:IBN393264 ILJ393223:ILJ393264 IVF393223:IVF393264 JFB393223:JFB393264 JOX393223:JOX393264 JYT393223:JYT393264 KIP393223:KIP393264 KSL393223:KSL393264 LCH393223:LCH393264 LMD393223:LMD393264 LVZ393223:LVZ393264 MFV393223:MFV393264 MPR393223:MPR393264 MZN393223:MZN393264 NJJ393223:NJJ393264 NTF393223:NTF393264 ODB393223:ODB393264 OMX393223:OMX393264 OWT393223:OWT393264 PGP393223:PGP393264 PQL393223:PQL393264 QAH393223:QAH393264 QKD393223:QKD393264 QTZ393223:QTZ393264 RDV393223:RDV393264 RNR393223:RNR393264 RXN393223:RXN393264 SHJ393223:SHJ393264 SRF393223:SRF393264 TBB393223:TBB393264 TKX393223:TKX393264 TUT393223:TUT393264 UEP393223:UEP393264 UOL393223:UOL393264 UYH393223:UYH393264 VID393223:VID393264 VRZ393223:VRZ393264 WBV393223:WBV393264 WLR393223:WLR393264 WVN393223:WVN393264 F458759:F458800 JB458759:JB458800 SX458759:SX458800 ACT458759:ACT458800 AMP458759:AMP458800 AWL458759:AWL458800 BGH458759:BGH458800 BQD458759:BQD458800 BZZ458759:BZZ458800 CJV458759:CJV458800 CTR458759:CTR458800 DDN458759:DDN458800 DNJ458759:DNJ458800 DXF458759:DXF458800 EHB458759:EHB458800 EQX458759:EQX458800 FAT458759:FAT458800 FKP458759:FKP458800 FUL458759:FUL458800 GEH458759:GEH458800 GOD458759:GOD458800 GXZ458759:GXZ458800 HHV458759:HHV458800 HRR458759:HRR458800 IBN458759:IBN458800 ILJ458759:ILJ458800 IVF458759:IVF458800 JFB458759:JFB458800 JOX458759:JOX458800 JYT458759:JYT458800 KIP458759:KIP458800 KSL458759:KSL458800 LCH458759:LCH458800 LMD458759:LMD458800 LVZ458759:LVZ458800 MFV458759:MFV458800 MPR458759:MPR458800 MZN458759:MZN458800 NJJ458759:NJJ458800 NTF458759:NTF458800 ODB458759:ODB458800 OMX458759:OMX458800 OWT458759:OWT458800 PGP458759:PGP458800 PQL458759:PQL458800 QAH458759:QAH458800 QKD458759:QKD458800 QTZ458759:QTZ458800 RDV458759:RDV458800 RNR458759:RNR458800 RXN458759:RXN458800 SHJ458759:SHJ458800 SRF458759:SRF458800 TBB458759:TBB458800 TKX458759:TKX458800 TUT458759:TUT458800 UEP458759:UEP458800 UOL458759:UOL458800 UYH458759:UYH458800 VID458759:VID458800 VRZ458759:VRZ458800 WBV458759:WBV458800 WLR458759:WLR458800 WVN458759:WVN458800 F524295:F524336 JB524295:JB524336 SX524295:SX524336 ACT524295:ACT524336 AMP524295:AMP524336 AWL524295:AWL524336 BGH524295:BGH524336 BQD524295:BQD524336 BZZ524295:BZZ524336 CJV524295:CJV524336 CTR524295:CTR524336 DDN524295:DDN524336 DNJ524295:DNJ524336 DXF524295:DXF524336 EHB524295:EHB524336 EQX524295:EQX524336 FAT524295:FAT524336 FKP524295:FKP524336 FUL524295:FUL524336 GEH524295:GEH524336 GOD524295:GOD524336 GXZ524295:GXZ524336 HHV524295:HHV524336 HRR524295:HRR524336 IBN524295:IBN524336 ILJ524295:ILJ524336 IVF524295:IVF524336 JFB524295:JFB524336 JOX524295:JOX524336 JYT524295:JYT524336 KIP524295:KIP524336 KSL524295:KSL524336 LCH524295:LCH524336 LMD524295:LMD524336 LVZ524295:LVZ524336 MFV524295:MFV524336 MPR524295:MPR524336 MZN524295:MZN524336 NJJ524295:NJJ524336 NTF524295:NTF524336 ODB524295:ODB524336 OMX524295:OMX524336 OWT524295:OWT524336 PGP524295:PGP524336 PQL524295:PQL524336 QAH524295:QAH524336 QKD524295:QKD524336 QTZ524295:QTZ524336 RDV524295:RDV524336 RNR524295:RNR524336 RXN524295:RXN524336 SHJ524295:SHJ524336 SRF524295:SRF524336 TBB524295:TBB524336 TKX524295:TKX524336 TUT524295:TUT524336 UEP524295:UEP524336 UOL524295:UOL524336 UYH524295:UYH524336 VID524295:VID524336 VRZ524295:VRZ524336 WBV524295:WBV524336 WLR524295:WLR524336 WVN524295:WVN524336 F589831:F589872 JB589831:JB589872 SX589831:SX589872 ACT589831:ACT589872 AMP589831:AMP589872 AWL589831:AWL589872 BGH589831:BGH589872 BQD589831:BQD589872 BZZ589831:BZZ589872 CJV589831:CJV589872 CTR589831:CTR589872 DDN589831:DDN589872 DNJ589831:DNJ589872 DXF589831:DXF589872 EHB589831:EHB589872 EQX589831:EQX589872 FAT589831:FAT589872 FKP589831:FKP589872 FUL589831:FUL589872 GEH589831:GEH589872 GOD589831:GOD589872 GXZ589831:GXZ589872 HHV589831:HHV589872 HRR589831:HRR589872 IBN589831:IBN589872 ILJ589831:ILJ589872 IVF589831:IVF589872 JFB589831:JFB589872 JOX589831:JOX589872 JYT589831:JYT589872 KIP589831:KIP589872 KSL589831:KSL589872 LCH589831:LCH589872 LMD589831:LMD589872 LVZ589831:LVZ589872 MFV589831:MFV589872 MPR589831:MPR589872 MZN589831:MZN589872 NJJ589831:NJJ589872 NTF589831:NTF589872 ODB589831:ODB589872 OMX589831:OMX589872 OWT589831:OWT589872 PGP589831:PGP589872 PQL589831:PQL589872 QAH589831:QAH589872 QKD589831:QKD589872 QTZ589831:QTZ589872 RDV589831:RDV589872 RNR589831:RNR589872 RXN589831:RXN589872 SHJ589831:SHJ589872 SRF589831:SRF589872 TBB589831:TBB589872 TKX589831:TKX589872 TUT589831:TUT589872 UEP589831:UEP589872 UOL589831:UOL589872 UYH589831:UYH589872 VID589831:VID589872 VRZ589831:VRZ589872 WBV589831:WBV589872 WLR589831:WLR589872 WVN589831:WVN589872 F655367:F655408 JB655367:JB655408 SX655367:SX655408 ACT655367:ACT655408 AMP655367:AMP655408 AWL655367:AWL655408 BGH655367:BGH655408 BQD655367:BQD655408 BZZ655367:BZZ655408 CJV655367:CJV655408 CTR655367:CTR655408 DDN655367:DDN655408 DNJ655367:DNJ655408 DXF655367:DXF655408 EHB655367:EHB655408 EQX655367:EQX655408 FAT655367:FAT655408 FKP655367:FKP655408 FUL655367:FUL655408 GEH655367:GEH655408 GOD655367:GOD655408 GXZ655367:GXZ655408 HHV655367:HHV655408 HRR655367:HRR655408 IBN655367:IBN655408 ILJ655367:ILJ655408 IVF655367:IVF655408 JFB655367:JFB655408 JOX655367:JOX655408 JYT655367:JYT655408 KIP655367:KIP655408 KSL655367:KSL655408 LCH655367:LCH655408 LMD655367:LMD655408 LVZ655367:LVZ655408 MFV655367:MFV655408 MPR655367:MPR655408 MZN655367:MZN655408 NJJ655367:NJJ655408 NTF655367:NTF655408 ODB655367:ODB655408 OMX655367:OMX655408 OWT655367:OWT655408 PGP655367:PGP655408 PQL655367:PQL655408 QAH655367:QAH655408 QKD655367:QKD655408 QTZ655367:QTZ655408 RDV655367:RDV655408 RNR655367:RNR655408 RXN655367:RXN655408 SHJ655367:SHJ655408 SRF655367:SRF655408 TBB655367:TBB655408 TKX655367:TKX655408 TUT655367:TUT655408 UEP655367:UEP655408 UOL655367:UOL655408 UYH655367:UYH655408 VID655367:VID655408 VRZ655367:VRZ655408 WBV655367:WBV655408 WLR655367:WLR655408 WVN655367:WVN655408 F720903:F720944 JB720903:JB720944 SX720903:SX720944 ACT720903:ACT720944 AMP720903:AMP720944 AWL720903:AWL720944 BGH720903:BGH720944 BQD720903:BQD720944 BZZ720903:BZZ720944 CJV720903:CJV720944 CTR720903:CTR720944 DDN720903:DDN720944 DNJ720903:DNJ720944 DXF720903:DXF720944 EHB720903:EHB720944 EQX720903:EQX720944 FAT720903:FAT720944 FKP720903:FKP720944 FUL720903:FUL720944 GEH720903:GEH720944 GOD720903:GOD720944 GXZ720903:GXZ720944 HHV720903:HHV720944 HRR720903:HRR720944 IBN720903:IBN720944 ILJ720903:ILJ720944 IVF720903:IVF720944 JFB720903:JFB720944 JOX720903:JOX720944 JYT720903:JYT720944 KIP720903:KIP720944 KSL720903:KSL720944 LCH720903:LCH720944 LMD720903:LMD720944 LVZ720903:LVZ720944 MFV720903:MFV720944 MPR720903:MPR720944 MZN720903:MZN720944 NJJ720903:NJJ720944 NTF720903:NTF720944 ODB720903:ODB720944 OMX720903:OMX720944 OWT720903:OWT720944 PGP720903:PGP720944 PQL720903:PQL720944 QAH720903:QAH720944 QKD720903:QKD720944 QTZ720903:QTZ720944 RDV720903:RDV720944 RNR720903:RNR720944 RXN720903:RXN720944 SHJ720903:SHJ720944 SRF720903:SRF720944 TBB720903:TBB720944 TKX720903:TKX720944 TUT720903:TUT720944 UEP720903:UEP720944 UOL720903:UOL720944 UYH720903:UYH720944 VID720903:VID720944 VRZ720903:VRZ720944 WBV720903:WBV720944 WLR720903:WLR720944 WVN720903:WVN720944 F786439:F786480 JB786439:JB786480 SX786439:SX786480 ACT786439:ACT786480 AMP786439:AMP786480 AWL786439:AWL786480 BGH786439:BGH786480 BQD786439:BQD786480 BZZ786439:BZZ786480 CJV786439:CJV786480 CTR786439:CTR786480 DDN786439:DDN786480 DNJ786439:DNJ786480 DXF786439:DXF786480 EHB786439:EHB786480 EQX786439:EQX786480 FAT786439:FAT786480 FKP786439:FKP786480 FUL786439:FUL786480 GEH786439:GEH786480 GOD786439:GOD786480 GXZ786439:GXZ786480 HHV786439:HHV786480 HRR786439:HRR786480 IBN786439:IBN786480 ILJ786439:ILJ786480 IVF786439:IVF786480 JFB786439:JFB786480 JOX786439:JOX786480 JYT786439:JYT786480 KIP786439:KIP786480 KSL786439:KSL786480 LCH786439:LCH786480 LMD786439:LMD786480 LVZ786439:LVZ786480 MFV786439:MFV786480 MPR786439:MPR786480 MZN786439:MZN786480 NJJ786439:NJJ786480 NTF786439:NTF786480 ODB786439:ODB786480 OMX786439:OMX786480 OWT786439:OWT786480 PGP786439:PGP786480 PQL786439:PQL786480 QAH786439:QAH786480 QKD786439:QKD786480 QTZ786439:QTZ786480 RDV786439:RDV786480 RNR786439:RNR786480 RXN786439:RXN786480 SHJ786439:SHJ786480 SRF786439:SRF786480 TBB786439:TBB786480 TKX786439:TKX786480 TUT786439:TUT786480 UEP786439:UEP786480 UOL786439:UOL786480 UYH786439:UYH786480 VID786439:VID786480 VRZ786439:VRZ786480 WBV786439:WBV786480 WLR786439:WLR786480 WVN786439:WVN786480 F851975:F852016 JB851975:JB852016 SX851975:SX852016 ACT851975:ACT852016 AMP851975:AMP852016 AWL851975:AWL852016 BGH851975:BGH852016 BQD851975:BQD852016 BZZ851975:BZZ852016 CJV851975:CJV852016 CTR851975:CTR852016 DDN851975:DDN852016 DNJ851975:DNJ852016 DXF851975:DXF852016 EHB851975:EHB852016 EQX851975:EQX852016 FAT851975:FAT852016 FKP851975:FKP852016 FUL851975:FUL852016 GEH851975:GEH852016 GOD851975:GOD852016 GXZ851975:GXZ852016 HHV851975:HHV852016 HRR851975:HRR852016 IBN851975:IBN852016 ILJ851975:ILJ852016 IVF851975:IVF852016 JFB851975:JFB852016 JOX851975:JOX852016 JYT851975:JYT852016 KIP851975:KIP852016 KSL851975:KSL852016 LCH851975:LCH852016 LMD851975:LMD852016 LVZ851975:LVZ852016 MFV851975:MFV852016 MPR851975:MPR852016 MZN851975:MZN852016 NJJ851975:NJJ852016 NTF851975:NTF852016 ODB851975:ODB852016 OMX851975:OMX852016 OWT851975:OWT852016 PGP851975:PGP852016 PQL851975:PQL852016 QAH851975:QAH852016 QKD851975:QKD852016 QTZ851975:QTZ852016 RDV851975:RDV852016 RNR851975:RNR852016 RXN851975:RXN852016 SHJ851975:SHJ852016 SRF851975:SRF852016 TBB851975:TBB852016 TKX851975:TKX852016 TUT851975:TUT852016 UEP851975:UEP852016 UOL851975:UOL852016 UYH851975:UYH852016 VID851975:VID852016 VRZ851975:VRZ852016 WBV851975:WBV852016 WLR851975:WLR852016 WVN851975:WVN852016 F917511:F917552 JB917511:JB917552 SX917511:SX917552 ACT917511:ACT917552 AMP917511:AMP917552 AWL917511:AWL917552 BGH917511:BGH917552 BQD917511:BQD917552 BZZ917511:BZZ917552 CJV917511:CJV917552 CTR917511:CTR917552 DDN917511:DDN917552 DNJ917511:DNJ917552 DXF917511:DXF917552 EHB917511:EHB917552 EQX917511:EQX917552 FAT917511:FAT917552 FKP917511:FKP917552 FUL917511:FUL917552 GEH917511:GEH917552 GOD917511:GOD917552 GXZ917511:GXZ917552 HHV917511:HHV917552 HRR917511:HRR917552 IBN917511:IBN917552 ILJ917511:ILJ917552 IVF917511:IVF917552 JFB917511:JFB917552 JOX917511:JOX917552 JYT917511:JYT917552 KIP917511:KIP917552 KSL917511:KSL917552 LCH917511:LCH917552 LMD917511:LMD917552 LVZ917511:LVZ917552 MFV917511:MFV917552 MPR917511:MPR917552 MZN917511:MZN917552 NJJ917511:NJJ917552 NTF917511:NTF917552 ODB917511:ODB917552 OMX917511:OMX917552 OWT917511:OWT917552 PGP917511:PGP917552 PQL917511:PQL917552 QAH917511:QAH917552 QKD917511:QKD917552 QTZ917511:QTZ917552 RDV917511:RDV917552 RNR917511:RNR917552 RXN917511:RXN917552 SHJ917511:SHJ917552 SRF917511:SRF917552 TBB917511:TBB917552 TKX917511:TKX917552 TUT917511:TUT917552 UEP917511:UEP917552 UOL917511:UOL917552 UYH917511:UYH917552 VID917511:VID917552 VRZ917511:VRZ917552 WBV917511:WBV917552 WLR917511:WLR917552 WVN917511:WVN917552 F983047:F983088 JB983047:JB983088 SX983047:SX983088 ACT983047:ACT983088 AMP983047:AMP983088 AWL983047:AWL983088 BGH983047:BGH983088 BQD983047:BQD983088 BZZ983047:BZZ983088 CJV983047:CJV983088 CTR983047:CTR983088 DDN983047:DDN983088 DNJ983047:DNJ983088 DXF983047:DXF983088 EHB983047:EHB983088 EQX983047:EQX983088 FAT983047:FAT983088 FKP983047:FKP983088 FUL983047:FUL983088 GEH983047:GEH983088 GOD983047:GOD983088 GXZ983047:GXZ983088 HHV983047:HHV983088 HRR983047:HRR983088 IBN983047:IBN983088 ILJ983047:ILJ983088 IVF983047:IVF983088 JFB983047:JFB983088 JOX983047:JOX983088 JYT983047:JYT983088 KIP983047:KIP983088 KSL983047:KSL983088 LCH983047:LCH983088 LMD983047:LMD983088 LVZ983047:LVZ983088 MFV983047:MFV983088 MPR983047:MPR983088 MZN983047:MZN983088 NJJ983047:NJJ983088 NTF983047:NTF983088 ODB983047:ODB983088 OMX983047:OMX983088 OWT983047:OWT983088 PGP983047:PGP983088 PQL983047:PQL983088 QAH983047:QAH983088 QKD983047:QKD983088 QTZ983047:QTZ983088 RDV983047:RDV983088 RNR983047:RNR983088 RXN983047:RXN983088 SHJ983047:SHJ983088 SRF983047:SRF983088 TBB983047:TBB983088 TKX983047:TKX983088 TUT983047:TUT983088 UEP983047:UEP983088 UOL983047:UOL983088 UYH983047:UYH983088 VID983047:VID983088 VRZ983047:VRZ983088 WBV983047:WBV983088 WLR983047:WLR983088 WVN983047:WVN983088 L9:L50 JM9:JO50 TI9:TK50 ADE9:ADG50 ANA9:ANC50 AWW9:AWY50 BGS9:BGU50 BQO9:BQQ50 CAK9:CAM50 CKG9:CKI50 CUC9:CUE50 DDY9:DEA50 DNU9:DNW50 DXQ9:DXS50 EHM9:EHO50 ERI9:ERK50 FBE9:FBG50 FLA9:FLC50 FUW9:FUY50 GES9:GEU50 GOO9:GOQ50 GYK9:GYM50 HIG9:HII50 HSC9:HSE50 IBY9:ICA50 ILU9:ILW50 IVQ9:IVS50 JFM9:JFO50 JPI9:JPK50 JZE9:JZG50 KJA9:KJC50 KSW9:KSY50 LCS9:LCU50 LMO9:LMQ50 LWK9:LWM50 MGG9:MGI50 MQC9:MQE50 MZY9:NAA50 NJU9:NJW50 NTQ9:NTS50 ODM9:ODO50 ONI9:ONK50 OXE9:OXG50 PHA9:PHC50 PQW9:PQY50 QAS9:QAU50 QKO9:QKQ50 QUK9:QUM50 REG9:REI50 ROC9:ROE50 RXY9:RYA50 SHU9:SHW50 SRQ9:SRS50 TBM9:TBO50 TLI9:TLK50 TVE9:TVG50 UFA9:UFC50 UOW9:UOY50 UYS9:UYU50 VIO9:VIQ50 VSK9:VSM50 WCG9:WCI50 WMC9:WME50 WVY9:WWA50 Q65543:S65584 JM65543:JO65584 TI65543:TK65584 ADE65543:ADG65584 ANA65543:ANC65584 AWW65543:AWY65584 BGS65543:BGU65584 BQO65543:BQQ65584 CAK65543:CAM65584 CKG65543:CKI65584 CUC65543:CUE65584 DDY65543:DEA65584 DNU65543:DNW65584 DXQ65543:DXS65584 EHM65543:EHO65584 ERI65543:ERK65584 FBE65543:FBG65584 FLA65543:FLC65584 FUW65543:FUY65584 GES65543:GEU65584 GOO65543:GOQ65584 GYK65543:GYM65584 HIG65543:HII65584 HSC65543:HSE65584 IBY65543:ICA65584 ILU65543:ILW65584 IVQ65543:IVS65584 JFM65543:JFO65584 JPI65543:JPK65584 JZE65543:JZG65584 KJA65543:KJC65584 KSW65543:KSY65584 LCS65543:LCU65584 LMO65543:LMQ65584 LWK65543:LWM65584 MGG65543:MGI65584 MQC65543:MQE65584 MZY65543:NAA65584 NJU65543:NJW65584 NTQ65543:NTS65584 ODM65543:ODO65584 ONI65543:ONK65584 OXE65543:OXG65584 PHA65543:PHC65584 PQW65543:PQY65584 QAS65543:QAU65584 QKO65543:QKQ65584 QUK65543:QUM65584 REG65543:REI65584 ROC65543:ROE65584 RXY65543:RYA65584 SHU65543:SHW65584 SRQ65543:SRS65584 TBM65543:TBO65584 TLI65543:TLK65584 TVE65543:TVG65584 UFA65543:UFC65584 UOW65543:UOY65584 UYS65543:UYU65584 VIO65543:VIQ65584 VSK65543:VSM65584 WCG65543:WCI65584 WMC65543:WME65584 WVY65543:WWA65584 Q131079:S131120 JM131079:JO131120 TI131079:TK131120 ADE131079:ADG131120 ANA131079:ANC131120 AWW131079:AWY131120 BGS131079:BGU131120 BQO131079:BQQ131120 CAK131079:CAM131120 CKG131079:CKI131120 CUC131079:CUE131120 DDY131079:DEA131120 DNU131079:DNW131120 DXQ131079:DXS131120 EHM131079:EHO131120 ERI131079:ERK131120 FBE131079:FBG131120 FLA131079:FLC131120 FUW131079:FUY131120 GES131079:GEU131120 GOO131079:GOQ131120 GYK131079:GYM131120 HIG131079:HII131120 HSC131079:HSE131120 IBY131079:ICA131120 ILU131079:ILW131120 IVQ131079:IVS131120 JFM131079:JFO131120 JPI131079:JPK131120 JZE131079:JZG131120 KJA131079:KJC131120 KSW131079:KSY131120 LCS131079:LCU131120 LMO131079:LMQ131120 LWK131079:LWM131120 MGG131079:MGI131120 MQC131079:MQE131120 MZY131079:NAA131120 NJU131079:NJW131120 NTQ131079:NTS131120 ODM131079:ODO131120 ONI131079:ONK131120 OXE131079:OXG131120 PHA131079:PHC131120 PQW131079:PQY131120 QAS131079:QAU131120 QKO131079:QKQ131120 QUK131079:QUM131120 REG131079:REI131120 ROC131079:ROE131120 RXY131079:RYA131120 SHU131079:SHW131120 SRQ131079:SRS131120 TBM131079:TBO131120 TLI131079:TLK131120 TVE131079:TVG131120 UFA131079:UFC131120 UOW131079:UOY131120 UYS131079:UYU131120 VIO131079:VIQ131120 VSK131079:VSM131120 WCG131079:WCI131120 WMC131079:WME131120 WVY131079:WWA131120 Q196615:S196656 JM196615:JO196656 TI196615:TK196656 ADE196615:ADG196656 ANA196615:ANC196656 AWW196615:AWY196656 BGS196615:BGU196656 BQO196615:BQQ196656 CAK196615:CAM196656 CKG196615:CKI196656 CUC196615:CUE196656 DDY196615:DEA196656 DNU196615:DNW196656 DXQ196615:DXS196656 EHM196615:EHO196656 ERI196615:ERK196656 FBE196615:FBG196656 FLA196615:FLC196656 FUW196615:FUY196656 GES196615:GEU196656 GOO196615:GOQ196656 GYK196615:GYM196656 HIG196615:HII196656 HSC196615:HSE196656 IBY196615:ICA196656 ILU196615:ILW196656 IVQ196615:IVS196656 JFM196615:JFO196656 JPI196615:JPK196656 JZE196615:JZG196656 KJA196615:KJC196656 KSW196615:KSY196656 LCS196615:LCU196656 LMO196615:LMQ196656 LWK196615:LWM196656 MGG196615:MGI196656 MQC196615:MQE196656 MZY196615:NAA196656 NJU196615:NJW196656 NTQ196615:NTS196656 ODM196615:ODO196656 ONI196615:ONK196656 OXE196615:OXG196656 PHA196615:PHC196656 PQW196615:PQY196656 QAS196615:QAU196656 QKO196615:QKQ196656 QUK196615:QUM196656 REG196615:REI196656 ROC196615:ROE196656 RXY196615:RYA196656 SHU196615:SHW196656 SRQ196615:SRS196656 TBM196615:TBO196656 TLI196615:TLK196656 TVE196615:TVG196656 UFA196615:UFC196656 UOW196615:UOY196656 UYS196615:UYU196656 VIO196615:VIQ196656 VSK196615:VSM196656 WCG196615:WCI196656 WMC196615:WME196656 WVY196615:WWA196656 Q262151:S262192 JM262151:JO262192 TI262151:TK262192 ADE262151:ADG262192 ANA262151:ANC262192 AWW262151:AWY262192 BGS262151:BGU262192 BQO262151:BQQ262192 CAK262151:CAM262192 CKG262151:CKI262192 CUC262151:CUE262192 DDY262151:DEA262192 DNU262151:DNW262192 DXQ262151:DXS262192 EHM262151:EHO262192 ERI262151:ERK262192 FBE262151:FBG262192 FLA262151:FLC262192 FUW262151:FUY262192 GES262151:GEU262192 GOO262151:GOQ262192 GYK262151:GYM262192 HIG262151:HII262192 HSC262151:HSE262192 IBY262151:ICA262192 ILU262151:ILW262192 IVQ262151:IVS262192 JFM262151:JFO262192 JPI262151:JPK262192 JZE262151:JZG262192 KJA262151:KJC262192 KSW262151:KSY262192 LCS262151:LCU262192 LMO262151:LMQ262192 LWK262151:LWM262192 MGG262151:MGI262192 MQC262151:MQE262192 MZY262151:NAA262192 NJU262151:NJW262192 NTQ262151:NTS262192 ODM262151:ODO262192 ONI262151:ONK262192 OXE262151:OXG262192 PHA262151:PHC262192 PQW262151:PQY262192 QAS262151:QAU262192 QKO262151:QKQ262192 QUK262151:QUM262192 REG262151:REI262192 ROC262151:ROE262192 RXY262151:RYA262192 SHU262151:SHW262192 SRQ262151:SRS262192 TBM262151:TBO262192 TLI262151:TLK262192 TVE262151:TVG262192 UFA262151:UFC262192 UOW262151:UOY262192 UYS262151:UYU262192 VIO262151:VIQ262192 VSK262151:VSM262192 WCG262151:WCI262192 WMC262151:WME262192 WVY262151:WWA262192 Q327687:S327728 JM327687:JO327728 TI327687:TK327728 ADE327687:ADG327728 ANA327687:ANC327728 AWW327687:AWY327728 BGS327687:BGU327728 BQO327687:BQQ327728 CAK327687:CAM327728 CKG327687:CKI327728 CUC327687:CUE327728 DDY327687:DEA327728 DNU327687:DNW327728 DXQ327687:DXS327728 EHM327687:EHO327728 ERI327687:ERK327728 FBE327687:FBG327728 FLA327687:FLC327728 FUW327687:FUY327728 GES327687:GEU327728 GOO327687:GOQ327728 GYK327687:GYM327728 HIG327687:HII327728 HSC327687:HSE327728 IBY327687:ICA327728 ILU327687:ILW327728 IVQ327687:IVS327728 JFM327687:JFO327728 JPI327687:JPK327728 JZE327687:JZG327728 KJA327687:KJC327728 KSW327687:KSY327728 LCS327687:LCU327728 LMO327687:LMQ327728 LWK327687:LWM327728 MGG327687:MGI327728 MQC327687:MQE327728 MZY327687:NAA327728 NJU327687:NJW327728 NTQ327687:NTS327728 ODM327687:ODO327728 ONI327687:ONK327728 OXE327687:OXG327728 PHA327687:PHC327728 PQW327687:PQY327728 QAS327687:QAU327728 QKO327687:QKQ327728 QUK327687:QUM327728 REG327687:REI327728 ROC327687:ROE327728 RXY327687:RYA327728 SHU327687:SHW327728 SRQ327687:SRS327728 TBM327687:TBO327728 TLI327687:TLK327728 TVE327687:TVG327728 UFA327687:UFC327728 UOW327687:UOY327728 UYS327687:UYU327728 VIO327687:VIQ327728 VSK327687:VSM327728 WCG327687:WCI327728 WMC327687:WME327728 WVY327687:WWA327728 Q393223:S393264 JM393223:JO393264 TI393223:TK393264 ADE393223:ADG393264 ANA393223:ANC393264 AWW393223:AWY393264 BGS393223:BGU393264 BQO393223:BQQ393264 CAK393223:CAM393264 CKG393223:CKI393264 CUC393223:CUE393264 DDY393223:DEA393264 DNU393223:DNW393264 DXQ393223:DXS393264 EHM393223:EHO393264 ERI393223:ERK393264 FBE393223:FBG393264 FLA393223:FLC393264 FUW393223:FUY393264 GES393223:GEU393264 GOO393223:GOQ393264 GYK393223:GYM393264 HIG393223:HII393264 HSC393223:HSE393264 IBY393223:ICA393264 ILU393223:ILW393264 IVQ393223:IVS393264 JFM393223:JFO393264 JPI393223:JPK393264 JZE393223:JZG393264 KJA393223:KJC393264 KSW393223:KSY393264 LCS393223:LCU393264 LMO393223:LMQ393264 LWK393223:LWM393264 MGG393223:MGI393264 MQC393223:MQE393264 MZY393223:NAA393264 NJU393223:NJW393264 NTQ393223:NTS393264 ODM393223:ODO393264 ONI393223:ONK393264 OXE393223:OXG393264 PHA393223:PHC393264 PQW393223:PQY393264 QAS393223:QAU393264 QKO393223:QKQ393264 QUK393223:QUM393264 REG393223:REI393264 ROC393223:ROE393264 RXY393223:RYA393264 SHU393223:SHW393264 SRQ393223:SRS393264 TBM393223:TBO393264 TLI393223:TLK393264 TVE393223:TVG393264 UFA393223:UFC393264 UOW393223:UOY393264 UYS393223:UYU393264 VIO393223:VIQ393264 VSK393223:VSM393264 WCG393223:WCI393264 WMC393223:WME393264 WVY393223:WWA393264 Q458759:S458800 JM458759:JO458800 TI458759:TK458800 ADE458759:ADG458800 ANA458759:ANC458800 AWW458759:AWY458800 BGS458759:BGU458800 BQO458759:BQQ458800 CAK458759:CAM458800 CKG458759:CKI458800 CUC458759:CUE458800 DDY458759:DEA458800 DNU458759:DNW458800 DXQ458759:DXS458800 EHM458759:EHO458800 ERI458759:ERK458800 FBE458759:FBG458800 FLA458759:FLC458800 FUW458759:FUY458800 GES458759:GEU458800 GOO458759:GOQ458800 GYK458759:GYM458800 HIG458759:HII458800 HSC458759:HSE458800 IBY458759:ICA458800 ILU458759:ILW458800 IVQ458759:IVS458800 JFM458759:JFO458800 JPI458759:JPK458800 JZE458759:JZG458800 KJA458759:KJC458800 KSW458759:KSY458800 LCS458759:LCU458800 LMO458759:LMQ458800 LWK458759:LWM458800 MGG458759:MGI458800 MQC458759:MQE458800 MZY458759:NAA458800 NJU458759:NJW458800 NTQ458759:NTS458800 ODM458759:ODO458800 ONI458759:ONK458800 OXE458759:OXG458800 PHA458759:PHC458800 PQW458759:PQY458800 QAS458759:QAU458800 QKO458759:QKQ458800 QUK458759:QUM458800 REG458759:REI458800 ROC458759:ROE458800 RXY458759:RYA458800 SHU458759:SHW458800 SRQ458759:SRS458800 TBM458759:TBO458800 TLI458759:TLK458800 TVE458759:TVG458800 UFA458759:UFC458800 UOW458759:UOY458800 UYS458759:UYU458800 VIO458759:VIQ458800 VSK458759:VSM458800 WCG458759:WCI458800 WMC458759:WME458800 WVY458759:WWA458800 Q524295:S524336 JM524295:JO524336 TI524295:TK524336 ADE524295:ADG524336 ANA524295:ANC524336 AWW524295:AWY524336 BGS524295:BGU524336 BQO524295:BQQ524336 CAK524295:CAM524336 CKG524295:CKI524336 CUC524295:CUE524336 DDY524295:DEA524336 DNU524295:DNW524336 DXQ524295:DXS524336 EHM524295:EHO524336 ERI524295:ERK524336 FBE524295:FBG524336 FLA524295:FLC524336 FUW524295:FUY524336 GES524295:GEU524336 GOO524295:GOQ524336 GYK524295:GYM524336 HIG524295:HII524336 HSC524295:HSE524336 IBY524295:ICA524336 ILU524295:ILW524336 IVQ524295:IVS524336 JFM524295:JFO524336 JPI524295:JPK524336 JZE524295:JZG524336 KJA524295:KJC524336 KSW524295:KSY524336 LCS524295:LCU524336 LMO524295:LMQ524336 LWK524295:LWM524336 MGG524295:MGI524336 MQC524295:MQE524336 MZY524295:NAA524336 NJU524295:NJW524336 NTQ524295:NTS524336 ODM524295:ODO524336 ONI524295:ONK524336 OXE524295:OXG524336 PHA524295:PHC524336 PQW524295:PQY524336 QAS524295:QAU524336 QKO524295:QKQ524336 QUK524295:QUM524336 REG524295:REI524336 ROC524295:ROE524336 RXY524295:RYA524336 SHU524295:SHW524336 SRQ524295:SRS524336 TBM524295:TBO524336 TLI524295:TLK524336 TVE524295:TVG524336 UFA524295:UFC524336 UOW524295:UOY524336 UYS524295:UYU524336 VIO524295:VIQ524336 VSK524295:VSM524336 WCG524295:WCI524336 WMC524295:WME524336 WVY524295:WWA524336 Q589831:S589872 JM589831:JO589872 TI589831:TK589872 ADE589831:ADG589872 ANA589831:ANC589872 AWW589831:AWY589872 BGS589831:BGU589872 BQO589831:BQQ589872 CAK589831:CAM589872 CKG589831:CKI589872 CUC589831:CUE589872 DDY589831:DEA589872 DNU589831:DNW589872 DXQ589831:DXS589872 EHM589831:EHO589872 ERI589831:ERK589872 FBE589831:FBG589872 FLA589831:FLC589872 FUW589831:FUY589872 GES589831:GEU589872 GOO589831:GOQ589872 GYK589831:GYM589872 HIG589831:HII589872 HSC589831:HSE589872 IBY589831:ICA589872 ILU589831:ILW589872 IVQ589831:IVS589872 JFM589831:JFO589872 JPI589831:JPK589872 JZE589831:JZG589872 KJA589831:KJC589872 KSW589831:KSY589872 LCS589831:LCU589872 LMO589831:LMQ589872 LWK589831:LWM589872 MGG589831:MGI589872 MQC589831:MQE589872 MZY589831:NAA589872 NJU589831:NJW589872 NTQ589831:NTS589872 ODM589831:ODO589872 ONI589831:ONK589872 OXE589831:OXG589872 PHA589831:PHC589872 PQW589831:PQY589872 QAS589831:QAU589872 QKO589831:QKQ589872 QUK589831:QUM589872 REG589831:REI589872 ROC589831:ROE589872 RXY589831:RYA589872 SHU589831:SHW589872 SRQ589831:SRS589872 TBM589831:TBO589872 TLI589831:TLK589872 TVE589831:TVG589872 UFA589831:UFC589872 UOW589831:UOY589872 UYS589831:UYU589872 VIO589831:VIQ589872 VSK589831:VSM589872 WCG589831:WCI589872 WMC589831:WME589872 WVY589831:WWA589872 Q655367:S655408 JM655367:JO655408 TI655367:TK655408 ADE655367:ADG655408 ANA655367:ANC655408 AWW655367:AWY655408 BGS655367:BGU655408 BQO655367:BQQ655408 CAK655367:CAM655408 CKG655367:CKI655408 CUC655367:CUE655408 DDY655367:DEA655408 DNU655367:DNW655408 DXQ655367:DXS655408 EHM655367:EHO655408 ERI655367:ERK655408 FBE655367:FBG655408 FLA655367:FLC655408 FUW655367:FUY655408 GES655367:GEU655408 GOO655367:GOQ655408 GYK655367:GYM655408 HIG655367:HII655408 HSC655367:HSE655408 IBY655367:ICA655408 ILU655367:ILW655408 IVQ655367:IVS655408 JFM655367:JFO655408 JPI655367:JPK655408 JZE655367:JZG655408 KJA655367:KJC655408 KSW655367:KSY655408 LCS655367:LCU655408 LMO655367:LMQ655408 LWK655367:LWM655408 MGG655367:MGI655408 MQC655367:MQE655408 MZY655367:NAA655408 NJU655367:NJW655408 NTQ655367:NTS655408 ODM655367:ODO655408 ONI655367:ONK655408 OXE655367:OXG655408 PHA655367:PHC655408 PQW655367:PQY655408 QAS655367:QAU655408 QKO655367:QKQ655408 QUK655367:QUM655408 REG655367:REI655408 ROC655367:ROE655408 RXY655367:RYA655408 SHU655367:SHW655408 SRQ655367:SRS655408 TBM655367:TBO655408 TLI655367:TLK655408 TVE655367:TVG655408 UFA655367:UFC655408 UOW655367:UOY655408 UYS655367:UYU655408 VIO655367:VIQ655408 VSK655367:VSM655408 WCG655367:WCI655408 WMC655367:WME655408 WVY655367:WWA655408 Q720903:S720944 JM720903:JO720944 TI720903:TK720944 ADE720903:ADG720944 ANA720903:ANC720944 AWW720903:AWY720944 BGS720903:BGU720944 BQO720903:BQQ720944 CAK720903:CAM720944 CKG720903:CKI720944 CUC720903:CUE720944 DDY720903:DEA720944 DNU720903:DNW720944 DXQ720903:DXS720944 EHM720903:EHO720944 ERI720903:ERK720944 FBE720903:FBG720944 FLA720903:FLC720944 FUW720903:FUY720944 GES720903:GEU720944 GOO720903:GOQ720944 GYK720903:GYM720944 HIG720903:HII720944 HSC720903:HSE720944 IBY720903:ICA720944 ILU720903:ILW720944 IVQ720903:IVS720944 JFM720903:JFO720944 JPI720903:JPK720944 JZE720903:JZG720944 KJA720903:KJC720944 KSW720903:KSY720944 LCS720903:LCU720944 LMO720903:LMQ720944 LWK720903:LWM720944 MGG720903:MGI720944 MQC720903:MQE720944 MZY720903:NAA720944 NJU720903:NJW720944 NTQ720903:NTS720944 ODM720903:ODO720944 ONI720903:ONK720944 OXE720903:OXG720944 PHA720903:PHC720944 PQW720903:PQY720944 QAS720903:QAU720944 QKO720903:QKQ720944 QUK720903:QUM720944 REG720903:REI720944 ROC720903:ROE720944 RXY720903:RYA720944 SHU720903:SHW720944 SRQ720903:SRS720944 TBM720903:TBO720944 TLI720903:TLK720944 TVE720903:TVG720944 UFA720903:UFC720944 UOW720903:UOY720944 UYS720903:UYU720944 VIO720903:VIQ720944 VSK720903:VSM720944 WCG720903:WCI720944 WMC720903:WME720944 WVY720903:WWA720944 Q786439:S786480 JM786439:JO786480 TI786439:TK786480 ADE786439:ADG786480 ANA786439:ANC786480 AWW786439:AWY786480 BGS786439:BGU786480 BQO786439:BQQ786480 CAK786439:CAM786480 CKG786439:CKI786480 CUC786439:CUE786480 DDY786439:DEA786480 DNU786439:DNW786480 DXQ786439:DXS786480 EHM786439:EHO786480 ERI786439:ERK786480 FBE786439:FBG786480 FLA786439:FLC786480 FUW786439:FUY786480 GES786439:GEU786480 GOO786439:GOQ786480 GYK786439:GYM786480 HIG786439:HII786480 HSC786439:HSE786480 IBY786439:ICA786480 ILU786439:ILW786480 IVQ786439:IVS786480 JFM786439:JFO786480 JPI786439:JPK786480 JZE786439:JZG786480 KJA786439:KJC786480 KSW786439:KSY786480 LCS786439:LCU786480 LMO786439:LMQ786480 LWK786439:LWM786480 MGG786439:MGI786480 MQC786439:MQE786480 MZY786439:NAA786480 NJU786439:NJW786480 NTQ786439:NTS786480 ODM786439:ODO786480 ONI786439:ONK786480 OXE786439:OXG786480 PHA786439:PHC786480 PQW786439:PQY786480 QAS786439:QAU786480 QKO786439:QKQ786480 QUK786439:QUM786480 REG786439:REI786480 ROC786439:ROE786480 RXY786439:RYA786480 SHU786439:SHW786480 SRQ786439:SRS786480 TBM786439:TBO786480 TLI786439:TLK786480 TVE786439:TVG786480 UFA786439:UFC786480 UOW786439:UOY786480 UYS786439:UYU786480 VIO786439:VIQ786480 VSK786439:VSM786480 WCG786439:WCI786480 WMC786439:WME786480 WVY786439:WWA786480 Q851975:S852016 JM851975:JO852016 TI851975:TK852016 ADE851975:ADG852016 ANA851975:ANC852016 AWW851975:AWY852016 BGS851975:BGU852016 BQO851975:BQQ852016 CAK851975:CAM852016 CKG851975:CKI852016 CUC851975:CUE852016 DDY851975:DEA852016 DNU851975:DNW852016 DXQ851975:DXS852016 EHM851975:EHO852016 ERI851975:ERK852016 FBE851975:FBG852016 FLA851975:FLC852016 FUW851975:FUY852016 GES851975:GEU852016 GOO851975:GOQ852016 GYK851975:GYM852016 HIG851975:HII852016 HSC851975:HSE852016 IBY851975:ICA852016 ILU851975:ILW852016 IVQ851975:IVS852016 JFM851975:JFO852016 JPI851975:JPK852016 JZE851975:JZG852016 KJA851975:KJC852016 KSW851975:KSY852016 LCS851975:LCU852016 LMO851975:LMQ852016 LWK851975:LWM852016 MGG851975:MGI852016 MQC851975:MQE852016 MZY851975:NAA852016 NJU851975:NJW852016 NTQ851975:NTS852016 ODM851975:ODO852016 ONI851975:ONK852016 OXE851975:OXG852016 PHA851975:PHC852016 PQW851975:PQY852016 QAS851975:QAU852016 QKO851975:QKQ852016 QUK851975:QUM852016 REG851975:REI852016 ROC851975:ROE852016 RXY851975:RYA852016 SHU851975:SHW852016 SRQ851975:SRS852016 TBM851975:TBO852016 TLI851975:TLK852016 TVE851975:TVG852016 UFA851975:UFC852016 UOW851975:UOY852016 UYS851975:UYU852016 VIO851975:VIQ852016 VSK851975:VSM852016 WCG851975:WCI852016 WMC851975:WME852016 WVY851975:WWA852016 Q917511:S917552 JM917511:JO917552 TI917511:TK917552 ADE917511:ADG917552 ANA917511:ANC917552 AWW917511:AWY917552 BGS917511:BGU917552 BQO917511:BQQ917552 CAK917511:CAM917552 CKG917511:CKI917552 CUC917511:CUE917552 DDY917511:DEA917552 DNU917511:DNW917552 DXQ917511:DXS917552 EHM917511:EHO917552 ERI917511:ERK917552 FBE917511:FBG917552 FLA917511:FLC917552 FUW917511:FUY917552 GES917511:GEU917552 GOO917511:GOQ917552 GYK917511:GYM917552 HIG917511:HII917552 HSC917511:HSE917552 IBY917511:ICA917552 ILU917511:ILW917552 IVQ917511:IVS917552 JFM917511:JFO917552 JPI917511:JPK917552 JZE917511:JZG917552 KJA917511:KJC917552 KSW917511:KSY917552 LCS917511:LCU917552 LMO917511:LMQ917552 LWK917511:LWM917552 MGG917511:MGI917552 MQC917511:MQE917552 MZY917511:NAA917552 NJU917511:NJW917552 NTQ917511:NTS917552 ODM917511:ODO917552 ONI917511:ONK917552 OXE917511:OXG917552 PHA917511:PHC917552 PQW917511:PQY917552 QAS917511:QAU917552 QKO917511:QKQ917552 QUK917511:QUM917552 REG917511:REI917552 ROC917511:ROE917552 RXY917511:RYA917552 SHU917511:SHW917552 SRQ917511:SRS917552 TBM917511:TBO917552 TLI917511:TLK917552 TVE917511:TVG917552 UFA917511:UFC917552 UOW917511:UOY917552 UYS917511:UYU917552 VIO917511:VIQ917552 VSK917511:VSM917552 WCG917511:WCI917552 WMC917511:WME917552 WVY917511:WWA917552 Q983047:S983088 JM983047:JO983088 TI983047:TK983088 ADE983047:ADG983088 ANA983047:ANC983088 AWW983047:AWY983088 BGS983047:BGU983088 BQO983047:BQQ983088 CAK983047:CAM983088 CKG983047:CKI983088 CUC983047:CUE983088 DDY983047:DEA983088 DNU983047:DNW983088 DXQ983047:DXS983088 EHM983047:EHO983088 ERI983047:ERK983088 FBE983047:FBG983088 FLA983047:FLC983088 FUW983047:FUY983088 GES983047:GEU983088 GOO983047:GOQ983088 GYK983047:GYM983088 HIG983047:HII983088 HSC983047:HSE983088 IBY983047:ICA983088 ILU983047:ILW983088 IVQ983047:IVS983088 JFM983047:JFO983088 JPI983047:JPK983088 JZE983047:JZG983088 KJA983047:KJC983088 KSW983047:KSY983088 LCS983047:LCU983088 LMO983047:LMQ983088 LWK983047:LWM983088 MGG983047:MGI983088 MQC983047:MQE983088 MZY983047:NAA983088 NJU983047:NJW983088 NTQ983047:NTS983088 ODM983047:ODO983088 ONI983047:ONK983088 OXE983047:OXG983088 PHA983047:PHC983088 PQW983047:PQY983088 QAS983047:QAU983088 QKO983047:QKQ983088 QUK983047:QUM983088 REG983047:REI983088 ROC983047:ROE983088 RXY983047:RYA983088 SHU983047:SHW983088 SRQ983047:SRS983088 TBM983047:TBO983088 TLI983047:TLK983088 TVE983047:TVG983088 UFA983047:UFC983088 UOW983047:UOY983088 UYS983047:UYU983088 VIO983047:VIQ983088 VSK983047:VSM983088 WCG983047:WCI983088 WMC983047:WME983088 WVY983047:WWA983088 I9:I50 JH9:JH50 TD9:TD50 ACZ9:ACZ50 AMV9:AMV50 AWR9:AWR50 BGN9:BGN50 BQJ9:BQJ50 CAF9:CAF50 CKB9:CKB50 CTX9:CTX50 DDT9:DDT50 DNP9:DNP50 DXL9:DXL50 EHH9:EHH50 ERD9:ERD50 FAZ9:FAZ50 FKV9:FKV50 FUR9:FUR50 GEN9:GEN50 GOJ9:GOJ50 GYF9:GYF50 HIB9:HIB50 HRX9:HRX50 IBT9:IBT50 ILP9:ILP50 IVL9:IVL50 JFH9:JFH50 JPD9:JPD50 JYZ9:JYZ50 KIV9:KIV50 KSR9:KSR50 LCN9:LCN50 LMJ9:LMJ50 LWF9:LWF50 MGB9:MGB50 MPX9:MPX50 MZT9:MZT50 NJP9:NJP50 NTL9:NTL50 ODH9:ODH50 OND9:OND50 OWZ9:OWZ50 PGV9:PGV50 PQR9:PQR50 QAN9:QAN50 QKJ9:QKJ50 QUF9:QUF50 REB9:REB50 RNX9:RNX50 RXT9:RXT50 SHP9:SHP50 SRL9:SRL50 TBH9:TBH50 TLD9:TLD50 TUZ9:TUZ50 UEV9:UEV50 UOR9:UOR50 UYN9:UYN50 VIJ9:VIJ50 VSF9:VSF50 WCB9:WCB50 WLX9:WLX50 WVT9:WVT50 L65543:L65584 JH65543:JH65584 TD65543:TD65584 ACZ65543:ACZ65584 AMV65543:AMV65584 AWR65543:AWR65584 BGN65543:BGN65584 BQJ65543:BQJ65584 CAF65543:CAF65584 CKB65543:CKB65584 CTX65543:CTX65584 DDT65543:DDT65584 DNP65543:DNP65584 DXL65543:DXL65584 EHH65543:EHH65584 ERD65543:ERD65584 FAZ65543:FAZ65584 FKV65543:FKV65584 FUR65543:FUR65584 GEN65543:GEN65584 GOJ65543:GOJ65584 GYF65543:GYF65584 HIB65543:HIB65584 HRX65543:HRX65584 IBT65543:IBT65584 ILP65543:ILP65584 IVL65543:IVL65584 JFH65543:JFH65584 JPD65543:JPD65584 JYZ65543:JYZ65584 KIV65543:KIV65584 KSR65543:KSR65584 LCN65543:LCN65584 LMJ65543:LMJ65584 LWF65543:LWF65584 MGB65543:MGB65584 MPX65543:MPX65584 MZT65543:MZT65584 NJP65543:NJP65584 NTL65543:NTL65584 ODH65543:ODH65584 OND65543:OND65584 OWZ65543:OWZ65584 PGV65543:PGV65584 PQR65543:PQR65584 QAN65543:QAN65584 QKJ65543:QKJ65584 QUF65543:QUF65584 REB65543:REB65584 RNX65543:RNX65584 RXT65543:RXT65584 SHP65543:SHP65584 SRL65543:SRL65584 TBH65543:TBH65584 TLD65543:TLD65584 TUZ65543:TUZ65584 UEV65543:UEV65584 UOR65543:UOR65584 UYN65543:UYN65584 VIJ65543:VIJ65584 VSF65543:VSF65584 WCB65543:WCB65584 WLX65543:WLX65584 WVT65543:WVT65584 L131079:L131120 JH131079:JH131120 TD131079:TD131120 ACZ131079:ACZ131120 AMV131079:AMV131120 AWR131079:AWR131120 BGN131079:BGN131120 BQJ131079:BQJ131120 CAF131079:CAF131120 CKB131079:CKB131120 CTX131079:CTX131120 DDT131079:DDT131120 DNP131079:DNP131120 DXL131079:DXL131120 EHH131079:EHH131120 ERD131079:ERD131120 FAZ131079:FAZ131120 FKV131079:FKV131120 FUR131079:FUR131120 GEN131079:GEN131120 GOJ131079:GOJ131120 GYF131079:GYF131120 HIB131079:HIB131120 HRX131079:HRX131120 IBT131079:IBT131120 ILP131079:ILP131120 IVL131079:IVL131120 JFH131079:JFH131120 JPD131079:JPD131120 JYZ131079:JYZ131120 KIV131079:KIV131120 KSR131079:KSR131120 LCN131079:LCN131120 LMJ131079:LMJ131120 LWF131079:LWF131120 MGB131079:MGB131120 MPX131079:MPX131120 MZT131079:MZT131120 NJP131079:NJP131120 NTL131079:NTL131120 ODH131079:ODH131120 OND131079:OND131120 OWZ131079:OWZ131120 PGV131079:PGV131120 PQR131079:PQR131120 QAN131079:QAN131120 QKJ131079:QKJ131120 QUF131079:QUF131120 REB131079:REB131120 RNX131079:RNX131120 RXT131079:RXT131120 SHP131079:SHP131120 SRL131079:SRL131120 TBH131079:TBH131120 TLD131079:TLD131120 TUZ131079:TUZ131120 UEV131079:UEV131120 UOR131079:UOR131120 UYN131079:UYN131120 VIJ131079:VIJ131120 VSF131079:VSF131120 WCB131079:WCB131120 WLX131079:WLX131120 WVT131079:WVT131120 L196615:L196656 JH196615:JH196656 TD196615:TD196656 ACZ196615:ACZ196656 AMV196615:AMV196656 AWR196615:AWR196656 BGN196615:BGN196656 BQJ196615:BQJ196656 CAF196615:CAF196656 CKB196615:CKB196656 CTX196615:CTX196656 DDT196615:DDT196656 DNP196615:DNP196656 DXL196615:DXL196656 EHH196615:EHH196656 ERD196615:ERD196656 FAZ196615:FAZ196656 FKV196615:FKV196656 FUR196615:FUR196656 GEN196615:GEN196656 GOJ196615:GOJ196656 GYF196615:GYF196656 HIB196615:HIB196656 HRX196615:HRX196656 IBT196615:IBT196656 ILP196615:ILP196656 IVL196615:IVL196656 JFH196615:JFH196656 JPD196615:JPD196656 JYZ196615:JYZ196656 KIV196615:KIV196656 KSR196615:KSR196656 LCN196615:LCN196656 LMJ196615:LMJ196656 LWF196615:LWF196656 MGB196615:MGB196656 MPX196615:MPX196656 MZT196615:MZT196656 NJP196615:NJP196656 NTL196615:NTL196656 ODH196615:ODH196656 OND196615:OND196656 OWZ196615:OWZ196656 PGV196615:PGV196656 PQR196615:PQR196656 QAN196615:QAN196656 QKJ196615:QKJ196656 QUF196615:QUF196656 REB196615:REB196656 RNX196615:RNX196656 RXT196615:RXT196656 SHP196615:SHP196656 SRL196615:SRL196656 TBH196615:TBH196656 TLD196615:TLD196656 TUZ196615:TUZ196656 UEV196615:UEV196656 UOR196615:UOR196656 UYN196615:UYN196656 VIJ196615:VIJ196656 VSF196615:VSF196656 WCB196615:WCB196656 WLX196615:WLX196656 WVT196615:WVT196656 L262151:L262192 JH262151:JH262192 TD262151:TD262192 ACZ262151:ACZ262192 AMV262151:AMV262192 AWR262151:AWR262192 BGN262151:BGN262192 BQJ262151:BQJ262192 CAF262151:CAF262192 CKB262151:CKB262192 CTX262151:CTX262192 DDT262151:DDT262192 DNP262151:DNP262192 DXL262151:DXL262192 EHH262151:EHH262192 ERD262151:ERD262192 FAZ262151:FAZ262192 FKV262151:FKV262192 FUR262151:FUR262192 GEN262151:GEN262192 GOJ262151:GOJ262192 GYF262151:GYF262192 HIB262151:HIB262192 HRX262151:HRX262192 IBT262151:IBT262192 ILP262151:ILP262192 IVL262151:IVL262192 JFH262151:JFH262192 JPD262151:JPD262192 JYZ262151:JYZ262192 KIV262151:KIV262192 KSR262151:KSR262192 LCN262151:LCN262192 LMJ262151:LMJ262192 LWF262151:LWF262192 MGB262151:MGB262192 MPX262151:MPX262192 MZT262151:MZT262192 NJP262151:NJP262192 NTL262151:NTL262192 ODH262151:ODH262192 OND262151:OND262192 OWZ262151:OWZ262192 PGV262151:PGV262192 PQR262151:PQR262192 QAN262151:QAN262192 QKJ262151:QKJ262192 QUF262151:QUF262192 REB262151:REB262192 RNX262151:RNX262192 RXT262151:RXT262192 SHP262151:SHP262192 SRL262151:SRL262192 TBH262151:TBH262192 TLD262151:TLD262192 TUZ262151:TUZ262192 UEV262151:UEV262192 UOR262151:UOR262192 UYN262151:UYN262192 VIJ262151:VIJ262192 VSF262151:VSF262192 WCB262151:WCB262192 WLX262151:WLX262192 WVT262151:WVT262192 L327687:L327728 JH327687:JH327728 TD327687:TD327728 ACZ327687:ACZ327728 AMV327687:AMV327728 AWR327687:AWR327728 BGN327687:BGN327728 BQJ327687:BQJ327728 CAF327687:CAF327728 CKB327687:CKB327728 CTX327687:CTX327728 DDT327687:DDT327728 DNP327687:DNP327728 DXL327687:DXL327728 EHH327687:EHH327728 ERD327687:ERD327728 FAZ327687:FAZ327728 FKV327687:FKV327728 FUR327687:FUR327728 GEN327687:GEN327728 GOJ327687:GOJ327728 GYF327687:GYF327728 HIB327687:HIB327728 HRX327687:HRX327728 IBT327687:IBT327728 ILP327687:ILP327728 IVL327687:IVL327728 JFH327687:JFH327728 JPD327687:JPD327728 JYZ327687:JYZ327728 KIV327687:KIV327728 KSR327687:KSR327728 LCN327687:LCN327728 LMJ327687:LMJ327728 LWF327687:LWF327728 MGB327687:MGB327728 MPX327687:MPX327728 MZT327687:MZT327728 NJP327687:NJP327728 NTL327687:NTL327728 ODH327687:ODH327728 OND327687:OND327728 OWZ327687:OWZ327728 PGV327687:PGV327728 PQR327687:PQR327728 QAN327687:QAN327728 QKJ327687:QKJ327728 QUF327687:QUF327728 REB327687:REB327728 RNX327687:RNX327728 RXT327687:RXT327728 SHP327687:SHP327728 SRL327687:SRL327728 TBH327687:TBH327728 TLD327687:TLD327728 TUZ327687:TUZ327728 UEV327687:UEV327728 UOR327687:UOR327728 UYN327687:UYN327728 VIJ327687:VIJ327728 VSF327687:VSF327728 WCB327687:WCB327728 WLX327687:WLX327728 WVT327687:WVT327728 L393223:L393264 JH393223:JH393264 TD393223:TD393264 ACZ393223:ACZ393264 AMV393223:AMV393264 AWR393223:AWR393264 BGN393223:BGN393264 BQJ393223:BQJ393264 CAF393223:CAF393264 CKB393223:CKB393264 CTX393223:CTX393264 DDT393223:DDT393264 DNP393223:DNP393264 DXL393223:DXL393264 EHH393223:EHH393264 ERD393223:ERD393264 FAZ393223:FAZ393264 FKV393223:FKV393264 FUR393223:FUR393264 GEN393223:GEN393264 GOJ393223:GOJ393264 GYF393223:GYF393264 HIB393223:HIB393264 HRX393223:HRX393264 IBT393223:IBT393264 ILP393223:ILP393264 IVL393223:IVL393264 JFH393223:JFH393264 JPD393223:JPD393264 JYZ393223:JYZ393264 KIV393223:KIV393264 KSR393223:KSR393264 LCN393223:LCN393264 LMJ393223:LMJ393264 LWF393223:LWF393264 MGB393223:MGB393264 MPX393223:MPX393264 MZT393223:MZT393264 NJP393223:NJP393264 NTL393223:NTL393264 ODH393223:ODH393264 OND393223:OND393264 OWZ393223:OWZ393264 PGV393223:PGV393264 PQR393223:PQR393264 QAN393223:QAN393264 QKJ393223:QKJ393264 QUF393223:QUF393264 REB393223:REB393264 RNX393223:RNX393264 RXT393223:RXT393264 SHP393223:SHP393264 SRL393223:SRL393264 TBH393223:TBH393264 TLD393223:TLD393264 TUZ393223:TUZ393264 UEV393223:UEV393264 UOR393223:UOR393264 UYN393223:UYN393264 VIJ393223:VIJ393264 VSF393223:VSF393264 WCB393223:WCB393264 WLX393223:WLX393264 WVT393223:WVT393264 L458759:L458800 JH458759:JH458800 TD458759:TD458800 ACZ458759:ACZ458800 AMV458759:AMV458800 AWR458759:AWR458800 BGN458759:BGN458800 BQJ458759:BQJ458800 CAF458759:CAF458800 CKB458759:CKB458800 CTX458759:CTX458800 DDT458759:DDT458800 DNP458759:DNP458800 DXL458759:DXL458800 EHH458759:EHH458800 ERD458759:ERD458800 FAZ458759:FAZ458800 FKV458759:FKV458800 FUR458759:FUR458800 GEN458759:GEN458800 GOJ458759:GOJ458800 GYF458759:GYF458800 HIB458759:HIB458800 HRX458759:HRX458800 IBT458759:IBT458800 ILP458759:ILP458800 IVL458759:IVL458800 JFH458759:JFH458800 JPD458759:JPD458800 JYZ458759:JYZ458800 KIV458759:KIV458800 KSR458759:KSR458800 LCN458759:LCN458800 LMJ458759:LMJ458800 LWF458759:LWF458800 MGB458759:MGB458800 MPX458759:MPX458800 MZT458759:MZT458800 NJP458759:NJP458800 NTL458759:NTL458800 ODH458759:ODH458800 OND458759:OND458800 OWZ458759:OWZ458800 PGV458759:PGV458800 PQR458759:PQR458800 QAN458759:QAN458800 QKJ458759:QKJ458800 QUF458759:QUF458800 REB458759:REB458800 RNX458759:RNX458800 RXT458759:RXT458800 SHP458759:SHP458800 SRL458759:SRL458800 TBH458759:TBH458800 TLD458759:TLD458800 TUZ458759:TUZ458800 UEV458759:UEV458800 UOR458759:UOR458800 UYN458759:UYN458800 VIJ458759:VIJ458800 VSF458759:VSF458800 WCB458759:WCB458800 WLX458759:WLX458800 WVT458759:WVT458800 L524295:L524336 JH524295:JH524336 TD524295:TD524336 ACZ524295:ACZ524336 AMV524295:AMV524336 AWR524295:AWR524336 BGN524295:BGN524336 BQJ524295:BQJ524336 CAF524295:CAF524336 CKB524295:CKB524336 CTX524295:CTX524336 DDT524295:DDT524336 DNP524295:DNP524336 DXL524295:DXL524336 EHH524295:EHH524336 ERD524295:ERD524336 FAZ524295:FAZ524336 FKV524295:FKV524336 FUR524295:FUR524336 GEN524295:GEN524336 GOJ524295:GOJ524336 GYF524295:GYF524336 HIB524295:HIB524336 HRX524295:HRX524336 IBT524295:IBT524336 ILP524295:ILP524336 IVL524295:IVL524336 JFH524295:JFH524336 JPD524295:JPD524336 JYZ524295:JYZ524336 KIV524295:KIV524336 KSR524295:KSR524336 LCN524295:LCN524336 LMJ524295:LMJ524336 LWF524295:LWF524336 MGB524295:MGB524336 MPX524295:MPX524336 MZT524295:MZT524336 NJP524295:NJP524336 NTL524295:NTL524336 ODH524295:ODH524336 OND524295:OND524336 OWZ524295:OWZ524336 PGV524295:PGV524336 PQR524295:PQR524336 QAN524295:QAN524336 QKJ524295:QKJ524336 QUF524295:QUF524336 REB524295:REB524336 RNX524295:RNX524336 RXT524295:RXT524336 SHP524295:SHP524336 SRL524295:SRL524336 TBH524295:TBH524336 TLD524295:TLD524336 TUZ524295:TUZ524336 UEV524295:UEV524336 UOR524295:UOR524336 UYN524295:UYN524336 VIJ524295:VIJ524336 VSF524295:VSF524336 WCB524295:WCB524336 WLX524295:WLX524336 WVT524295:WVT524336 L589831:L589872 JH589831:JH589872 TD589831:TD589872 ACZ589831:ACZ589872 AMV589831:AMV589872 AWR589831:AWR589872 BGN589831:BGN589872 BQJ589831:BQJ589872 CAF589831:CAF589872 CKB589831:CKB589872 CTX589831:CTX589872 DDT589831:DDT589872 DNP589831:DNP589872 DXL589831:DXL589872 EHH589831:EHH589872 ERD589831:ERD589872 FAZ589831:FAZ589872 FKV589831:FKV589872 FUR589831:FUR589872 GEN589831:GEN589872 GOJ589831:GOJ589872 GYF589831:GYF589872 HIB589831:HIB589872 HRX589831:HRX589872 IBT589831:IBT589872 ILP589831:ILP589872 IVL589831:IVL589872 JFH589831:JFH589872 JPD589831:JPD589872 JYZ589831:JYZ589872 KIV589831:KIV589872 KSR589831:KSR589872 LCN589831:LCN589872 LMJ589831:LMJ589872 LWF589831:LWF589872 MGB589831:MGB589872 MPX589831:MPX589872 MZT589831:MZT589872 NJP589831:NJP589872 NTL589831:NTL589872 ODH589831:ODH589872 OND589831:OND589872 OWZ589831:OWZ589872 PGV589831:PGV589872 PQR589831:PQR589872 QAN589831:QAN589872 QKJ589831:QKJ589872 QUF589831:QUF589872 REB589831:REB589872 RNX589831:RNX589872 RXT589831:RXT589872 SHP589831:SHP589872 SRL589831:SRL589872 TBH589831:TBH589872 TLD589831:TLD589872 TUZ589831:TUZ589872 UEV589831:UEV589872 UOR589831:UOR589872 UYN589831:UYN589872 VIJ589831:VIJ589872 VSF589831:VSF589872 WCB589831:WCB589872 WLX589831:WLX589872 WVT589831:WVT589872 L655367:L655408 JH655367:JH655408 TD655367:TD655408 ACZ655367:ACZ655408 AMV655367:AMV655408 AWR655367:AWR655408 BGN655367:BGN655408 BQJ655367:BQJ655408 CAF655367:CAF655408 CKB655367:CKB655408 CTX655367:CTX655408 DDT655367:DDT655408 DNP655367:DNP655408 DXL655367:DXL655408 EHH655367:EHH655408 ERD655367:ERD655408 FAZ655367:FAZ655408 FKV655367:FKV655408 FUR655367:FUR655408 GEN655367:GEN655408 GOJ655367:GOJ655408 GYF655367:GYF655408 HIB655367:HIB655408 HRX655367:HRX655408 IBT655367:IBT655408 ILP655367:ILP655408 IVL655367:IVL655408 JFH655367:JFH655408 JPD655367:JPD655408 JYZ655367:JYZ655408 KIV655367:KIV655408 KSR655367:KSR655408 LCN655367:LCN655408 LMJ655367:LMJ655408 LWF655367:LWF655408 MGB655367:MGB655408 MPX655367:MPX655408 MZT655367:MZT655408 NJP655367:NJP655408 NTL655367:NTL655408 ODH655367:ODH655408 OND655367:OND655408 OWZ655367:OWZ655408 PGV655367:PGV655408 PQR655367:PQR655408 QAN655367:QAN655408 QKJ655367:QKJ655408 QUF655367:QUF655408 REB655367:REB655408 RNX655367:RNX655408 RXT655367:RXT655408 SHP655367:SHP655408 SRL655367:SRL655408 TBH655367:TBH655408 TLD655367:TLD655408 TUZ655367:TUZ655408 UEV655367:UEV655408 UOR655367:UOR655408 UYN655367:UYN655408 VIJ655367:VIJ655408 VSF655367:VSF655408 WCB655367:WCB655408 WLX655367:WLX655408 WVT655367:WVT655408 L720903:L720944 JH720903:JH720944 TD720903:TD720944 ACZ720903:ACZ720944 AMV720903:AMV720944 AWR720903:AWR720944 BGN720903:BGN720944 BQJ720903:BQJ720944 CAF720903:CAF720944 CKB720903:CKB720944 CTX720903:CTX720944 DDT720903:DDT720944 DNP720903:DNP720944 DXL720903:DXL720944 EHH720903:EHH720944 ERD720903:ERD720944 FAZ720903:FAZ720944 FKV720903:FKV720944 FUR720903:FUR720944 GEN720903:GEN720944 GOJ720903:GOJ720944 GYF720903:GYF720944 HIB720903:HIB720944 HRX720903:HRX720944 IBT720903:IBT720944 ILP720903:ILP720944 IVL720903:IVL720944 JFH720903:JFH720944 JPD720903:JPD720944 JYZ720903:JYZ720944 KIV720903:KIV720944 KSR720903:KSR720944 LCN720903:LCN720944 LMJ720903:LMJ720944 LWF720903:LWF720944 MGB720903:MGB720944 MPX720903:MPX720944 MZT720903:MZT720944 NJP720903:NJP720944 NTL720903:NTL720944 ODH720903:ODH720944 OND720903:OND720944 OWZ720903:OWZ720944 PGV720903:PGV720944 PQR720903:PQR720944 QAN720903:QAN720944 QKJ720903:QKJ720944 QUF720903:QUF720944 REB720903:REB720944 RNX720903:RNX720944 RXT720903:RXT720944 SHP720903:SHP720944 SRL720903:SRL720944 TBH720903:TBH720944 TLD720903:TLD720944 TUZ720903:TUZ720944 UEV720903:UEV720944 UOR720903:UOR720944 UYN720903:UYN720944 VIJ720903:VIJ720944 VSF720903:VSF720944 WCB720903:WCB720944 WLX720903:WLX720944 WVT720903:WVT720944 L786439:L786480 JH786439:JH786480 TD786439:TD786480 ACZ786439:ACZ786480 AMV786439:AMV786480 AWR786439:AWR786480 BGN786439:BGN786480 BQJ786439:BQJ786480 CAF786439:CAF786480 CKB786439:CKB786480 CTX786439:CTX786480 DDT786439:DDT786480 DNP786439:DNP786480 DXL786439:DXL786480 EHH786439:EHH786480 ERD786439:ERD786480 FAZ786439:FAZ786480 FKV786439:FKV786480 FUR786439:FUR786480 GEN786439:GEN786480 GOJ786439:GOJ786480 GYF786439:GYF786480 HIB786439:HIB786480 HRX786439:HRX786480 IBT786439:IBT786480 ILP786439:ILP786480 IVL786439:IVL786480 JFH786439:JFH786480 JPD786439:JPD786480 JYZ786439:JYZ786480 KIV786439:KIV786480 KSR786439:KSR786480 LCN786439:LCN786480 LMJ786439:LMJ786480 LWF786439:LWF786480 MGB786439:MGB786480 MPX786439:MPX786480 MZT786439:MZT786480 NJP786439:NJP786480 NTL786439:NTL786480 ODH786439:ODH786480 OND786439:OND786480 OWZ786439:OWZ786480 PGV786439:PGV786480 PQR786439:PQR786480 QAN786439:QAN786480 QKJ786439:QKJ786480 QUF786439:QUF786480 REB786439:REB786480 RNX786439:RNX786480 RXT786439:RXT786480 SHP786439:SHP786480 SRL786439:SRL786480 TBH786439:TBH786480 TLD786439:TLD786480 TUZ786439:TUZ786480 UEV786439:UEV786480 UOR786439:UOR786480 UYN786439:UYN786480 VIJ786439:VIJ786480 VSF786439:VSF786480 WCB786439:WCB786480 WLX786439:WLX786480 WVT786439:WVT786480 L851975:L852016 JH851975:JH852016 TD851975:TD852016 ACZ851975:ACZ852016 AMV851975:AMV852016 AWR851975:AWR852016 BGN851975:BGN852016 BQJ851975:BQJ852016 CAF851975:CAF852016 CKB851975:CKB852016 CTX851975:CTX852016 DDT851975:DDT852016 DNP851975:DNP852016 DXL851975:DXL852016 EHH851975:EHH852016 ERD851975:ERD852016 FAZ851975:FAZ852016 FKV851975:FKV852016 FUR851975:FUR852016 GEN851975:GEN852016 GOJ851975:GOJ852016 GYF851975:GYF852016 HIB851975:HIB852016 HRX851975:HRX852016 IBT851975:IBT852016 ILP851975:ILP852016 IVL851975:IVL852016 JFH851975:JFH852016 JPD851975:JPD852016 JYZ851975:JYZ852016 KIV851975:KIV852016 KSR851975:KSR852016 LCN851975:LCN852016 LMJ851975:LMJ852016 LWF851975:LWF852016 MGB851975:MGB852016 MPX851975:MPX852016 MZT851975:MZT852016 NJP851975:NJP852016 NTL851975:NTL852016 ODH851975:ODH852016 OND851975:OND852016 OWZ851975:OWZ852016 PGV851975:PGV852016 PQR851975:PQR852016 QAN851975:QAN852016 QKJ851975:QKJ852016 QUF851975:QUF852016 REB851975:REB852016 RNX851975:RNX852016 RXT851975:RXT852016 SHP851975:SHP852016 SRL851975:SRL852016 TBH851975:TBH852016 TLD851975:TLD852016 TUZ851975:TUZ852016 UEV851975:UEV852016 UOR851975:UOR852016 UYN851975:UYN852016 VIJ851975:VIJ852016 VSF851975:VSF852016 WCB851975:WCB852016 WLX851975:WLX852016 WVT851975:WVT852016 L917511:L917552 JH917511:JH917552 TD917511:TD917552 ACZ917511:ACZ917552 AMV917511:AMV917552 AWR917511:AWR917552 BGN917511:BGN917552 BQJ917511:BQJ917552 CAF917511:CAF917552 CKB917511:CKB917552 CTX917511:CTX917552 DDT917511:DDT917552 DNP917511:DNP917552 DXL917511:DXL917552 EHH917511:EHH917552 ERD917511:ERD917552 FAZ917511:FAZ917552 FKV917511:FKV917552 FUR917511:FUR917552 GEN917511:GEN917552 GOJ917511:GOJ917552 GYF917511:GYF917552 HIB917511:HIB917552 HRX917511:HRX917552 IBT917511:IBT917552 ILP917511:ILP917552 IVL917511:IVL917552 JFH917511:JFH917552 JPD917511:JPD917552 JYZ917511:JYZ917552 KIV917511:KIV917552 KSR917511:KSR917552 LCN917511:LCN917552 LMJ917511:LMJ917552 LWF917511:LWF917552 MGB917511:MGB917552 MPX917511:MPX917552 MZT917511:MZT917552 NJP917511:NJP917552 NTL917511:NTL917552 ODH917511:ODH917552 OND917511:OND917552 OWZ917511:OWZ917552 PGV917511:PGV917552 PQR917511:PQR917552 QAN917511:QAN917552 QKJ917511:QKJ917552 QUF917511:QUF917552 REB917511:REB917552 RNX917511:RNX917552 RXT917511:RXT917552 SHP917511:SHP917552 SRL917511:SRL917552 TBH917511:TBH917552 TLD917511:TLD917552 TUZ917511:TUZ917552 UEV917511:UEV917552 UOR917511:UOR917552 UYN917511:UYN917552 VIJ917511:VIJ917552 VSF917511:VSF917552 WCB917511:WCB917552 WLX917511:WLX917552 WVT917511:WVT917552 L983047:L983088 JH983047:JH983088 TD983047:TD983088 ACZ983047:ACZ983088 AMV983047:AMV983088 AWR983047:AWR983088 BGN983047:BGN983088 BQJ983047:BQJ983088 CAF983047:CAF983088 CKB983047:CKB983088 CTX983047:CTX983088 DDT983047:DDT983088 DNP983047:DNP983088 DXL983047:DXL983088 EHH983047:EHH983088 ERD983047:ERD983088 FAZ983047:FAZ983088 FKV983047:FKV983088 FUR983047:FUR983088 GEN983047:GEN983088 GOJ983047:GOJ983088 GYF983047:GYF983088 HIB983047:HIB983088 HRX983047:HRX983088 IBT983047:IBT983088 ILP983047:ILP983088 IVL983047:IVL983088 JFH983047:JFH983088 JPD983047:JPD983088 JYZ983047:JYZ983088 KIV983047:KIV983088 KSR983047:KSR983088 LCN983047:LCN983088 LMJ983047:LMJ983088 LWF983047:LWF983088 MGB983047:MGB983088 MPX983047:MPX983088 MZT983047:MZT983088 NJP983047:NJP983088 NTL983047:NTL983088 ODH983047:ODH983088 OND983047:OND983088 OWZ983047:OWZ983088 PGV983047:PGV983088 PQR983047:PQR983088 QAN983047:QAN983088 QKJ983047:QKJ983088 QUF983047:QUF983088 REB983047:REB983088 RNX983047:RNX983088 RXT983047:RXT983088 SHP983047:SHP983088 SRL983047:SRL983088 TBH983047:TBH983088 TLD983047:TLD983088 TUZ983047:TUZ983088 UEV983047:UEV983088 UOR983047:UOR983088 UYN983047:UYN983088 VIJ983047:VIJ983088 VSF983047:VSF983088 WCB983047:WCB983088 WLX983047:WLX983088 WVT983047:WVT983088 WVQ983047:WVQ983088 JE9:JE50 TA9:TA50 ACW9:ACW50 AMS9:AMS50 AWO9:AWO50 BGK9:BGK50 BQG9:BQG50 CAC9:CAC50 CJY9:CJY50 CTU9:CTU50 DDQ9:DDQ50 DNM9:DNM50 DXI9:DXI50 EHE9:EHE50 ERA9:ERA50 FAW9:FAW50 FKS9:FKS50 FUO9:FUO50 GEK9:GEK50 GOG9:GOG50 GYC9:GYC50 HHY9:HHY50 HRU9:HRU50 IBQ9:IBQ50 ILM9:ILM50 IVI9:IVI50 JFE9:JFE50 JPA9:JPA50 JYW9:JYW50 KIS9:KIS50 KSO9:KSO50 LCK9:LCK50 LMG9:LMG50 LWC9:LWC50 MFY9:MFY50 MPU9:MPU50 MZQ9:MZQ50 NJM9:NJM50 NTI9:NTI50 ODE9:ODE50 ONA9:ONA50 OWW9:OWW50 PGS9:PGS50 PQO9:PQO50 QAK9:QAK50 QKG9:QKG50 QUC9:QUC50 RDY9:RDY50 RNU9:RNU50 RXQ9:RXQ50 SHM9:SHM50 SRI9:SRI50 TBE9:TBE50 TLA9:TLA50 TUW9:TUW50 UES9:UES50 UOO9:UOO50 UYK9:UYK50 VIG9:VIG50 VSC9:VSC50 WBY9:WBY50 WLU9:WLU50 WVQ9:WVQ50 I65543:I65584 JE65543:JE65584 TA65543:TA65584 ACW65543:ACW65584 AMS65543:AMS65584 AWO65543:AWO65584 BGK65543:BGK65584 BQG65543:BQG65584 CAC65543:CAC65584 CJY65543:CJY65584 CTU65543:CTU65584 DDQ65543:DDQ65584 DNM65543:DNM65584 DXI65543:DXI65584 EHE65543:EHE65584 ERA65543:ERA65584 FAW65543:FAW65584 FKS65543:FKS65584 FUO65543:FUO65584 GEK65543:GEK65584 GOG65543:GOG65584 GYC65543:GYC65584 HHY65543:HHY65584 HRU65543:HRU65584 IBQ65543:IBQ65584 ILM65543:ILM65584 IVI65543:IVI65584 JFE65543:JFE65584 JPA65543:JPA65584 JYW65543:JYW65584 KIS65543:KIS65584 KSO65543:KSO65584 LCK65543:LCK65584 LMG65543:LMG65584 LWC65543:LWC65584 MFY65543:MFY65584 MPU65543:MPU65584 MZQ65543:MZQ65584 NJM65543:NJM65584 NTI65543:NTI65584 ODE65543:ODE65584 ONA65543:ONA65584 OWW65543:OWW65584 PGS65543:PGS65584 PQO65543:PQO65584 QAK65543:QAK65584 QKG65543:QKG65584 QUC65543:QUC65584 RDY65543:RDY65584 RNU65543:RNU65584 RXQ65543:RXQ65584 SHM65543:SHM65584 SRI65543:SRI65584 TBE65543:TBE65584 TLA65543:TLA65584 TUW65543:TUW65584 UES65543:UES65584 UOO65543:UOO65584 UYK65543:UYK65584 VIG65543:VIG65584 VSC65543:VSC65584 WBY65543:WBY65584 WLU65543:WLU65584 WVQ65543:WVQ65584 I131079:I131120 JE131079:JE131120 TA131079:TA131120 ACW131079:ACW131120 AMS131079:AMS131120 AWO131079:AWO131120 BGK131079:BGK131120 BQG131079:BQG131120 CAC131079:CAC131120 CJY131079:CJY131120 CTU131079:CTU131120 DDQ131079:DDQ131120 DNM131079:DNM131120 DXI131079:DXI131120 EHE131079:EHE131120 ERA131079:ERA131120 FAW131079:FAW131120 FKS131079:FKS131120 FUO131079:FUO131120 GEK131079:GEK131120 GOG131079:GOG131120 GYC131079:GYC131120 HHY131079:HHY131120 HRU131079:HRU131120 IBQ131079:IBQ131120 ILM131079:ILM131120 IVI131079:IVI131120 JFE131079:JFE131120 JPA131079:JPA131120 JYW131079:JYW131120 KIS131079:KIS131120 KSO131079:KSO131120 LCK131079:LCK131120 LMG131079:LMG131120 LWC131079:LWC131120 MFY131079:MFY131120 MPU131079:MPU131120 MZQ131079:MZQ131120 NJM131079:NJM131120 NTI131079:NTI131120 ODE131079:ODE131120 ONA131079:ONA131120 OWW131079:OWW131120 PGS131079:PGS131120 PQO131079:PQO131120 QAK131079:QAK131120 QKG131079:QKG131120 QUC131079:QUC131120 RDY131079:RDY131120 RNU131079:RNU131120 RXQ131079:RXQ131120 SHM131079:SHM131120 SRI131079:SRI131120 TBE131079:TBE131120 TLA131079:TLA131120 TUW131079:TUW131120 UES131079:UES131120 UOO131079:UOO131120 UYK131079:UYK131120 VIG131079:VIG131120 VSC131079:VSC131120 WBY131079:WBY131120 WLU131079:WLU131120 WVQ131079:WVQ131120 I196615:I196656 JE196615:JE196656 TA196615:TA196656 ACW196615:ACW196656 AMS196615:AMS196656 AWO196615:AWO196656 BGK196615:BGK196656 BQG196615:BQG196656 CAC196615:CAC196656 CJY196615:CJY196656 CTU196615:CTU196656 DDQ196615:DDQ196656 DNM196615:DNM196656 DXI196615:DXI196656 EHE196615:EHE196656 ERA196615:ERA196656 FAW196615:FAW196656 FKS196615:FKS196656 FUO196615:FUO196656 GEK196615:GEK196656 GOG196615:GOG196656 GYC196615:GYC196656 HHY196615:HHY196656 HRU196615:HRU196656 IBQ196615:IBQ196656 ILM196615:ILM196656 IVI196615:IVI196656 JFE196615:JFE196656 JPA196615:JPA196656 JYW196615:JYW196656 KIS196615:KIS196656 KSO196615:KSO196656 LCK196615:LCK196656 LMG196615:LMG196656 LWC196615:LWC196656 MFY196615:MFY196656 MPU196615:MPU196656 MZQ196615:MZQ196656 NJM196615:NJM196656 NTI196615:NTI196656 ODE196615:ODE196656 ONA196615:ONA196656 OWW196615:OWW196656 PGS196615:PGS196656 PQO196615:PQO196656 QAK196615:QAK196656 QKG196615:QKG196656 QUC196615:QUC196656 RDY196615:RDY196656 RNU196615:RNU196656 RXQ196615:RXQ196656 SHM196615:SHM196656 SRI196615:SRI196656 TBE196615:TBE196656 TLA196615:TLA196656 TUW196615:TUW196656 UES196615:UES196656 UOO196615:UOO196656 UYK196615:UYK196656 VIG196615:VIG196656 VSC196615:VSC196656 WBY196615:WBY196656 WLU196615:WLU196656 WVQ196615:WVQ196656 I262151:I262192 JE262151:JE262192 TA262151:TA262192 ACW262151:ACW262192 AMS262151:AMS262192 AWO262151:AWO262192 BGK262151:BGK262192 BQG262151:BQG262192 CAC262151:CAC262192 CJY262151:CJY262192 CTU262151:CTU262192 DDQ262151:DDQ262192 DNM262151:DNM262192 DXI262151:DXI262192 EHE262151:EHE262192 ERA262151:ERA262192 FAW262151:FAW262192 FKS262151:FKS262192 FUO262151:FUO262192 GEK262151:GEK262192 GOG262151:GOG262192 GYC262151:GYC262192 HHY262151:HHY262192 HRU262151:HRU262192 IBQ262151:IBQ262192 ILM262151:ILM262192 IVI262151:IVI262192 JFE262151:JFE262192 JPA262151:JPA262192 JYW262151:JYW262192 KIS262151:KIS262192 KSO262151:KSO262192 LCK262151:LCK262192 LMG262151:LMG262192 LWC262151:LWC262192 MFY262151:MFY262192 MPU262151:MPU262192 MZQ262151:MZQ262192 NJM262151:NJM262192 NTI262151:NTI262192 ODE262151:ODE262192 ONA262151:ONA262192 OWW262151:OWW262192 PGS262151:PGS262192 PQO262151:PQO262192 QAK262151:QAK262192 QKG262151:QKG262192 QUC262151:QUC262192 RDY262151:RDY262192 RNU262151:RNU262192 RXQ262151:RXQ262192 SHM262151:SHM262192 SRI262151:SRI262192 TBE262151:TBE262192 TLA262151:TLA262192 TUW262151:TUW262192 UES262151:UES262192 UOO262151:UOO262192 UYK262151:UYK262192 VIG262151:VIG262192 VSC262151:VSC262192 WBY262151:WBY262192 WLU262151:WLU262192 WVQ262151:WVQ262192 I327687:I327728 JE327687:JE327728 TA327687:TA327728 ACW327687:ACW327728 AMS327687:AMS327728 AWO327687:AWO327728 BGK327687:BGK327728 BQG327687:BQG327728 CAC327687:CAC327728 CJY327687:CJY327728 CTU327687:CTU327728 DDQ327687:DDQ327728 DNM327687:DNM327728 DXI327687:DXI327728 EHE327687:EHE327728 ERA327687:ERA327728 FAW327687:FAW327728 FKS327687:FKS327728 FUO327687:FUO327728 GEK327687:GEK327728 GOG327687:GOG327728 GYC327687:GYC327728 HHY327687:HHY327728 HRU327687:HRU327728 IBQ327687:IBQ327728 ILM327687:ILM327728 IVI327687:IVI327728 JFE327687:JFE327728 JPA327687:JPA327728 JYW327687:JYW327728 KIS327687:KIS327728 KSO327687:KSO327728 LCK327687:LCK327728 LMG327687:LMG327728 LWC327687:LWC327728 MFY327687:MFY327728 MPU327687:MPU327728 MZQ327687:MZQ327728 NJM327687:NJM327728 NTI327687:NTI327728 ODE327687:ODE327728 ONA327687:ONA327728 OWW327687:OWW327728 PGS327687:PGS327728 PQO327687:PQO327728 QAK327687:QAK327728 QKG327687:QKG327728 QUC327687:QUC327728 RDY327687:RDY327728 RNU327687:RNU327728 RXQ327687:RXQ327728 SHM327687:SHM327728 SRI327687:SRI327728 TBE327687:TBE327728 TLA327687:TLA327728 TUW327687:TUW327728 UES327687:UES327728 UOO327687:UOO327728 UYK327687:UYK327728 VIG327687:VIG327728 VSC327687:VSC327728 WBY327687:WBY327728 WLU327687:WLU327728 WVQ327687:WVQ327728 I393223:I393264 JE393223:JE393264 TA393223:TA393264 ACW393223:ACW393264 AMS393223:AMS393264 AWO393223:AWO393264 BGK393223:BGK393264 BQG393223:BQG393264 CAC393223:CAC393264 CJY393223:CJY393264 CTU393223:CTU393264 DDQ393223:DDQ393264 DNM393223:DNM393264 DXI393223:DXI393264 EHE393223:EHE393264 ERA393223:ERA393264 FAW393223:FAW393264 FKS393223:FKS393264 FUO393223:FUO393264 GEK393223:GEK393264 GOG393223:GOG393264 GYC393223:GYC393264 HHY393223:HHY393264 HRU393223:HRU393264 IBQ393223:IBQ393264 ILM393223:ILM393264 IVI393223:IVI393264 JFE393223:JFE393264 JPA393223:JPA393264 JYW393223:JYW393264 KIS393223:KIS393264 KSO393223:KSO393264 LCK393223:LCK393264 LMG393223:LMG393264 LWC393223:LWC393264 MFY393223:MFY393264 MPU393223:MPU393264 MZQ393223:MZQ393264 NJM393223:NJM393264 NTI393223:NTI393264 ODE393223:ODE393264 ONA393223:ONA393264 OWW393223:OWW393264 PGS393223:PGS393264 PQO393223:PQO393264 QAK393223:QAK393264 QKG393223:QKG393264 QUC393223:QUC393264 RDY393223:RDY393264 RNU393223:RNU393264 RXQ393223:RXQ393264 SHM393223:SHM393264 SRI393223:SRI393264 TBE393223:TBE393264 TLA393223:TLA393264 TUW393223:TUW393264 UES393223:UES393264 UOO393223:UOO393264 UYK393223:UYK393264 VIG393223:VIG393264 VSC393223:VSC393264 WBY393223:WBY393264 WLU393223:WLU393264 WVQ393223:WVQ393264 I458759:I458800 JE458759:JE458800 TA458759:TA458800 ACW458759:ACW458800 AMS458759:AMS458800 AWO458759:AWO458800 BGK458759:BGK458800 BQG458759:BQG458800 CAC458759:CAC458800 CJY458759:CJY458800 CTU458759:CTU458800 DDQ458759:DDQ458800 DNM458759:DNM458800 DXI458759:DXI458800 EHE458759:EHE458800 ERA458759:ERA458800 FAW458759:FAW458800 FKS458759:FKS458800 FUO458759:FUO458800 GEK458759:GEK458800 GOG458759:GOG458800 GYC458759:GYC458800 HHY458759:HHY458800 HRU458759:HRU458800 IBQ458759:IBQ458800 ILM458759:ILM458800 IVI458759:IVI458800 JFE458759:JFE458800 JPA458759:JPA458800 JYW458759:JYW458800 KIS458759:KIS458800 KSO458759:KSO458800 LCK458759:LCK458800 LMG458759:LMG458800 LWC458759:LWC458800 MFY458759:MFY458800 MPU458759:MPU458800 MZQ458759:MZQ458800 NJM458759:NJM458800 NTI458759:NTI458800 ODE458759:ODE458800 ONA458759:ONA458800 OWW458759:OWW458800 PGS458759:PGS458800 PQO458759:PQO458800 QAK458759:QAK458800 QKG458759:QKG458800 QUC458759:QUC458800 RDY458759:RDY458800 RNU458759:RNU458800 RXQ458759:RXQ458800 SHM458759:SHM458800 SRI458759:SRI458800 TBE458759:TBE458800 TLA458759:TLA458800 TUW458759:TUW458800 UES458759:UES458800 UOO458759:UOO458800 UYK458759:UYK458800 VIG458759:VIG458800 VSC458759:VSC458800 WBY458759:WBY458800 WLU458759:WLU458800 WVQ458759:WVQ458800 I524295:I524336 JE524295:JE524336 TA524295:TA524336 ACW524295:ACW524336 AMS524295:AMS524336 AWO524295:AWO524336 BGK524295:BGK524336 BQG524295:BQG524336 CAC524295:CAC524336 CJY524295:CJY524336 CTU524295:CTU524336 DDQ524295:DDQ524336 DNM524295:DNM524336 DXI524295:DXI524336 EHE524295:EHE524336 ERA524295:ERA524336 FAW524295:FAW524336 FKS524295:FKS524336 FUO524295:FUO524336 GEK524295:GEK524336 GOG524295:GOG524336 GYC524295:GYC524336 HHY524295:HHY524336 HRU524295:HRU524336 IBQ524295:IBQ524336 ILM524295:ILM524336 IVI524295:IVI524336 JFE524295:JFE524336 JPA524295:JPA524336 JYW524295:JYW524336 KIS524295:KIS524336 KSO524295:KSO524336 LCK524295:LCK524336 LMG524295:LMG524336 LWC524295:LWC524336 MFY524295:MFY524336 MPU524295:MPU524336 MZQ524295:MZQ524336 NJM524295:NJM524336 NTI524295:NTI524336 ODE524295:ODE524336 ONA524295:ONA524336 OWW524295:OWW524336 PGS524295:PGS524336 PQO524295:PQO524336 QAK524295:QAK524336 QKG524295:QKG524336 QUC524295:QUC524336 RDY524295:RDY524336 RNU524295:RNU524336 RXQ524295:RXQ524336 SHM524295:SHM524336 SRI524295:SRI524336 TBE524295:TBE524336 TLA524295:TLA524336 TUW524295:TUW524336 UES524295:UES524336 UOO524295:UOO524336 UYK524295:UYK524336 VIG524295:VIG524336 VSC524295:VSC524336 WBY524295:WBY524336 WLU524295:WLU524336 WVQ524295:WVQ524336 I589831:I589872 JE589831:JE589872 TA589831:TA589872 ACW589831:ACW589872 AMS589831:AMS589872 AWO589831:AWO589872 BGK589831:BGK589872 BQG589831:BQG589872 CAC589831:CAC589872 CJY589831:CJY589872 CTU589831:CTU589872 DDQ589831:DDQ589872 DNM589831:DNM589872 DXI589831:DXI589872 EHE589831:EHE589872 ERA589831:ERA589872 FAW589831:FAW589872 FKS589831:FKS589872 FUO589831:FUO589872 GEK589831:GEK589872 GOG589831:GOG589872 GYC589831:GYC589872 HHY589831:HHY589872 HRU589831:HRU589872 IBQ589831:IBQ589872 ILM589831:ILM589872 IVI589831:IVI589872 JFE589831:JFE589872 JPA589831:JPA589872 JYW589831:JYW589872 KIS589831:KIS589872 KSO589831:KSO589872 LCK589831:LCK589872 LMG589831:LMG589872 LWC589831:LWC589872 MFY589831:MFY589872 MPU589831:MPU589872 MZQ589831:MZQ589872 NJM589831:NJM589872 NTI589831:NTI589872 ODE589831:ODE589872 ONA589831:ONA589872 OWW589831:OWW589872 PGS589831:PGS589872 PQO589831:PQO589872 QAK589831:QAK589872 QKG589831:QKG589872 QUC589831:QUC589872 RDY589831:RDY589872 RNU589831:RNU589872 RXQ589831:RXQ589872 SHM589831:SHM589872 SRI589831:SRI589872 TBE589831:TBE589872 TLA589831:TLA589872 TUW589831:TUW589872 UES589831:UES589872 UOO589831:UOO589872 UYK589831:UYK589872 VIG589831:VIG589872 VSC589831:VSC589872 WBY589831:WBY589872 WLU589831:WLU589872 WVQ589831:WVQ589872 I655367:I655408 JE655367:JE655408 TA655367:TA655408 ACW655367:ACW655408 AMS655367:AMS655408 AWO655367:AWO655408 BGK655367:BGK655408 BQG655367:BQG655408 CAC655367:CAC655408 CJY655367:CJY655408 CTU655367:CTU655408 DDQ655367:DDQ655408 DNM655367:DNM655408 DXI655367:DXI655408 EHE655367:EHE655408 ERA655367:ERA655408 FAW655367:FAW655408 FKS655367:FKS655408 FUO655367:FUO655408 GEK655367:GEK655408 GOG655367:GOG655408 GYC655367:GYC655408 HHY655367:HHY655408 HRU655367:HRU655408 IBQ655367:IBQ655408 ILM655367:ILM655408 IVI655367:IVI655408 JFE655367:JFE655408 JPA655367:JPA655408 JYW655367:JYW655408 KIS655367:KIS655408 KSO655367:KSO655408 LCK655367:LCK655408 LMG655367:LMG655408 LWC655367:LWC655408 MFY655367:MFY655408 MPU655367:MPU655408 MZQ655367:MZQ655408 NJM655367:NJM655408 NTI655367:NTI655408 ODE655367:ODE655408 ONA655367:ONA655408 OWW655367:OWW655408 PGS655367:PGS655408 PQO655367:PQO655408 QAK655367:QAK655408 QKG655367:QKG655408 QUC655367:QUC655408 RDY655367:RDY655408 RNU655367:RNU655408 RXQ655367:RXQ655408 SHM655367:SHM655408 SRI655367:SRI655408 TBE655367:TBE655408 TLA655367:TLA655408 TUW655367:TUW655408 UES655367:UES655408 UOO655367:UOO655408 UYK655367:UYK655408 VIG655367:VIG655408 VSC655367:VSC655408 WBY655367:WBY655408 WLU655367:WLU655408 WVQ655367:WVQ655408 I720903:I720944 JE720903:JE720944 TA720903:TA720944 ACW720903:ACW720944 AMS720903:AMS720944 AWO720903:AWO720944 BGK720903:BGK720944 BQG720903:BQG720944 CAC720903:CAC720944 CJY720903:CJY720944 CTU720903:CTU720944 DDQ720903:DDQ720944 DNM720903:DNM720944 DXI720903:DXI720944 EHE720903:EHE720944 ERA720903:ERA720944 FAW720903:FAW720944 FKS720903:FKS720944 FUO720903:FUO720944 GEK720903:GEK720944 GOG720903:GOG720944 GYC720903:GYC720944 HHY720903:HHY720944 HRU720903:HRU720944 IBQ720903:IBQ720944 ILM720903:ILM720944 IVI720903:IVI720944 JFE720903:JFE720944 JPA720903:JPA720944 JYW720903:JYW720944 KIS720903:KIS720944 KSO720903:KSO720944 LCK720903:LCK720944 LMG720903:LMG720944 LWC720903:LWC720944 MFY720903:MFY720944 MPU720903:MPU720944 MZQ720903:MZQ720944 NJM720903:NJM720944 NTI720903:NTI720944 ODE720903:ODE720944 ONA720903:ONA720944 OWW720903:OWW720944 PGS720903:PGS720944 PQO720903:PQO720944 QAK720903:QAK720944 QKG720903:QKG720944 QUC720903:QUC720944 RDY720903:RDY720944 RNU720903:RNU720944 RXQ720903:RXQ720944 SHM720903:SHM720944 SRI720903:SRI720944 TBE720903:TBE720944 TLA720903:TLA720944 TUW720903:TUW720944 UES720903:UES720944 UOO720903:UOO720944 UYK720903:UYK720944 VIG720903:VIG720944 VSC720903:VSC720944 WBY720903:WBY720944 WLU720903:WLU720944 WVQ720903:WVQ720944 I786439:I786480 JE786439:JE786480 TA786439:TA786480 ACW786439:ACW786480 AMS786439:AMS786480 AWO786439:AWO786480 BGK786439:BGK786480 BQG786439:BQG786480 CAC786439:CAC786480 CJY786439:CJY786480 CTU786439:CTU786480 DDQ786439:DDQ786480 DNM786439:DNM786480 DXI786439:DXI786480 EHE786439:EHE786480 ERA786439:ERA786480 FAW786439:FAW786480 FKS786439:FKS786480 FUO786439:FUO786480 GEK786439:GEK786480 GOG786439:GOG786480 GYC786439:GYC786480 HHY786439:HHY786480 HRU786439:HRU786480 IBQ786439:IBQ786480 ILM786439:ILM786480 IVI786439:IVI786480 JFE786439:JFE786480 JPA786439:JPA786480 JYW786439:JYW786480 KIS786439:KIS786480 KSO786439:KSO786480 LCK786439:LCK786480 LMG786439:LMG786480 LWC786439:LWC786480 MFY786439:MFY786480 MPU786439:MPU786480 MZQ786439:MZQ786480 NJM786439:NJM786480 NTI786439:NTI786480 ODE786439:ODE786480 ONA786439:ONA786480 OWW786439:OWW786480 PGS786439:PGS786480 PQO786439:PQO786480 QAK786439:QAK786480 QKG786439:QKG786480 QUC786439:QUC786480 RDY786439:RDY786480 RNU786439:RNU786480 RXQ786439:RXQ786480 SHM786439:SHM786480 SRI786439:SRI786480 TBE786439:TBE786480 TLA786439:TLA786480 TUW786439:TUW786480 UES786439:UES786480 UOO786439:UOO786480 UYK786439:UYK786480 VIG786439:VIG786480 VSC786439:VSC786480 WBY786439:WBY786480 WLU786439:WLU786480 WVQ786439:WVQ786480 I851975:I852016 JE851975:JE852016 TA851975:TA852016 ACW851975:ACW852016 AMS851975:AMS852016 AWO851975:AWO852016 BGK851975:BGK852016 BQG851975:BQG852016 CAC851975:CAC852016 CJY851975:CJY852016 CTU851975:CTU852016 DDQ851975:DDQ852016 DNM851975:DNM852016 DXI851975:DXI852016 EHE851975:EHE852016 ERA851975:ERA852016 FAW851975:FAW852016 FKS851975:FKS852016 FUO851975:FUO852016 GEK851975:GEK852016 GOG851975:GOG852016 GYC851975:GYC852016 HHY851975:HHY852016 HRU851975:HRU852016 IBQ851975:IBQ852016 ILM851975:ILM852016 IVI851975:IVI852016 JFE851975:JFE852016 JPA851975:JPA852016 JYW851975:JYW852016 KIS851975:KIS852016 KSO851975:KSO852016 LCK851975:LCK852016 LMG851975:LMG852016 LWC851975:LWC852016 MFY851975:MFY852016 MPU851975:MPU852016 MZQ851975:MZQ852016 NJM851975:NJM852016 NTI851975:NTI852016 ODE851975:ODE852016 ONA851975:ONA852016 OWW851975:OWW852016 PGS851975:PGS852016 PQO851975:PQO852016 QAK851975:QAK852016 QKG851975:QKG852016 QUC851975:QUC852016 RDY851975:RDY852016 RNU851975:RNU852016 RXQ851975:RXQ852016 SHM851975:SHM852016 SRI851975:SRI852016 TBE851975:TBE852016 TLA851975:TLA852016 TUW851975:TUW852016 UES851975:UES852016 UOO851975:UOO852016 UYK851975:UYK852016 VIG851975:VIG852016 VSC851975:VSC852016 WBY851975:WBY852016 WLU851975:WLU852016 WVQ851975:WVQ852016 I917511:I917552 JE917511:JE917552 TA917511:TA917552 ACW917511:ACW917552 AMS917511:AMS917552 AWO917511:AWO917552 BGK917511:BGK917552 BQG917511:BQG917552 CAC917511:CAC917552 CJY917511:CJY917552 CTU917511:CTU917552 DDQ917511:DDQ917552 DNM917511:DNM917552 DXI917511:DXI917552 EHE917511:EHE917552 ERA917511:ERA917552 FAW917511:FAW917552 FKS917511:FKS917552 FUO917511:FUO917552 GEK917511:GEK917552 GOG917511:GOG917552 GYC917511:GYC917552 HHY917511:HHY917552 HRU917511:HRU917552 IBQ917511:IBQ917552 ILM917511:ILM917552 IVI917511:IVI917552 JFE917511:JFE917552 JPA917511:JPA917552 JYW917511:JYW917552 KIS917511:KIS917552 KSO917511:KSO917552 LCK917511:LCK917552 LMG917511:LMG917552 LWC917511:LWC917552 MFY917511:MFY917552 MPU917511:MPU917552 MZQ917511:MZQ917552 NJM917511:NJM917552 NTI917511:NTI917552 ODE917511:ODE917552 ONA917511:ONA917552 OWW917511:OWW917552 PGS917511:PGS917552 PQO917511:PQO917552 QAK917511:QAK917552 QKG917511:QKG917552 QUC917511:QUC917552 RDY917511:RDY917552 RNU917511:RNU917552 RXQ917511:RXQ917552 SHM917511:SHM917552 SRI917511:SRI917552 TBE917511:TBE917552 TLA917511:TLA917552 TUW917511:TUW917552 UES917511:UES917552 UOO917511:UOO917552 UYK917511:UYK917552 VIG917511:VIG917552 VSC917511:VSC917552 WBY917511:WBY917552 WLU917511:WLU917552 WVQ917511:WVQ917552 I983047:I983088 JE983047:JE983088 TA983047:TA983088 ACW983047:ACW983088 AMS983047:AMS983088 AWO983047:AWO983088 BGK983047:BGK983088 BQG983047:BQG983088 CAC983047:CAC983088 CJY983047:CJY983088 CTU983047:CTU983088 DDQ983047:DDQ983088 DNM983047:DNM983088 DXI983047:DXI983088 EHE983047:EHE983088 ERA983047:ERA983088 FAW983047:FAW983088 FKS983047:FKS983088 FUO983047:FUO983088 GEK983047:GEK983088 GOG983047:GOG983088 GYC983047:GYC983088 HHY983047:HHY983088 HRU983047:HRU983088 IBQ983047:IBQ983088 ILM983047:ILM983088 IVI983047:IVI983088 JFE983047:JFE983088 JPA983047:JPA983088 JYW983047:JYW983088 KIS983047:KIS983088 KSO983047:KSO983088 LCK983047:LCK983088 LMG983047:LMG983088 LWC983047:LWC983088 MFY983047:MFY983088 MPU983047:MPU983088 MZQ983047:MZQ983088 NJM983047:NJM983088 NTI983047:NTI983088 ODE983047:ODE983088 ONA983047:ONA983088 OWW983047:OWW983088 PGS983047:PGS983088 PQO983047:PQO983088 QAK983047:QAK983088 QKG983047:QKG983088 QUC983047:QUC983088 RDY983047:RDY983088 RNU983047:RNU983088 RXQ983047:RXQ983088 SHM983047:SHM983088 SRI983047:SRI983088 TBE983047:TBE983088 TLA983047:TLA983088 TUW983047:TUW983088 UES983047:UES983088 UOO983047:UOO983088 UYK983047:UYK983088 VIG983047:VIG983088 VSC983047:VSC983088 WBY983047:WBY983088 WLU983047:WLU983088 F9:F50" xr:uid="{00000000-0002-0000-0700-000001000000}">
      <formula1>$BA$1:$BK$1</formula1>
    </dataValidation>
  </dataValidations>
  <pageMargins left="0.25" right="0.25" top="0.75" bottom="0.75" header="0.3" footer="0.3"/>
  <pageSetup scale="6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1E55DB47782A42BAA290B026DEB47D" ma:contentTypeVersion="" ma:contentTypeDescription="Create a new document." ma:contentTypeScope="" ma:versionID="66c96a75903be351754479d90c598814">
  <xsd:schema xmlns:xsd="http://www.w3.org/2001/XMLSchema" xmlns:xs="http://www.w3.org/2001/XMLSchema" xmlns:p="http://schemas.microsoft.com/office/2006/metadata/properties" xmlns:ns2="1c56d491-b7b3-4bb0-a6ac-2a13faa3e237" xmlns:ns3="a60ad8e4-e49d-44b6-b573-2fd2315c152f" xmlns:ns4="b7262135-7972-4aa8-9af9-ec4373ced66a" targetNamespace="http://schemas.microsoft.com/office/2006/metadata/properties" ma:root="true" ma:fieldsID="675bba20c0c73b82b2186ba2b31b8d06" ns2:_="" ns3:_="" ns4:_="">
    <xsd:import namespace="1c56d491-b7b3-4bb0-a6ac-2a13faa3e237"/>
    <xsd:import namespace="a60ad8e4-e49d-44b6-b573-2fd2315c152f"/>
    <xsd:import namespace="b7262135-7972-4aa8-9af9-ec4373ced66a"/>
    <xsd:element name="properties">
      <xsd:complexType>
        <xsd:sequence>
          <xsd:element name="documentManagement">
            <xsd:complexType>
              <xsd:all>
                <xsd:element ref="ns2:ADocControlNumber"/>
                <xsd:element ref="ns2:ADocDocNumber"/>
                <xsd:element ref="ns2:ADocRevision"/>
                <xsd:element ref="ns2:ADocReleaseDate"/>
                <xsd:element ref="ns2:ADocLocation"/>
                <xsd:element ref="ns2:ADocProcessArea"/>
                <xsd:element ref="ns2:ADocSubArea" minOccurs="0"/>
                <xsd:element ref="ns2:ADocDocumentType"/>
                <xsd:element ref="ns2:ADocManagementSystem"/>
                <xsd:element ref="ns2:ADocChangeReason"/>
                <xsd:element ref="ns2:ADocDescription"/>
                <xsd:element ref="ns2:ADocDistributionList"/>
                <xsd:element ref="ns2:ADocTrainingList" minOccurs="0"/>
                <xsd:element ref="ns2:ADocChangeType"/>
                <xsd:element ref="ns2:ADocBaseControlNumber" minOccurs="0"/>
                <xsd:element ref="ns2:ADocWFID" minOccurs="0"/>
                <xsd:element ref="ns2:ADocReleaseStatus"/>
                <xsd:element ref="ns2:ADocPreparrer" minOccurs="0"/>
                <xsd:element ref="ns2:SharedWithUsers" minOccurs="0"/>
                <xsd:element ref="ns2:SharedWithDetails" minOccurs="0"/>
                <xsd:element ref="ns3:Applicability" minOccurs="0"/>
                <xsd:element ref="ns4:MediaServiceMetadata" minOccurs="0"/>
                <xsd:element ref="ns4:MediaServiceFastMetadata" minOccurs="0"/>
                <xsd:element ref="ns4:Obsolete_x0020_Document_x0020_Workflow" minOccurs="0"/>
                <xsd:element ref="ns4:MediaServiceAutoKeyPoints" minOccurs="0"/>
                <xsd:element ref="ns4:MediaServiceKeyPoints" minOccurs="0"/>
                <xsd:element ref="ns4:Archive_x0020_the_x0020_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6d491-b7b3-4bb0-a6ac-2a13faa3e237" elementFormDefault="qualified">
    <xsd:import namespace="http://schemas.microsoft.com/office/2006/documentManagement/types"/>
    <xsd:import namespace="http://schemas.microsoft.com/office/infopath/2007/PartnerControls"/>
    <xsd:element name="ADocControlNumber" ma:index="2" ma:displayName="Control Number" ma:description="" ma:indexed="true" ma:internalName="ADocControlNumber">
      <xsd:simpleType>
        <xsd:restriction base="dms:Text"/>
      </xsd:simpleType>
    </xsd:element>
    <xsd:element name="ADocDocNumber" ma:index="3" ma:displayName="Document Number" ma:description="" ma:indexed="true" ma:internalName="ADocDocNumber">
      <xsd:simpleType>
        <xsd:restriction base="dms:Text"/>
      </xsd:simpleType>
    </xsd:element>
    <xsd:element name="ADocRevision" ma:index="4" ma:displayName="Document Revision" ma:description="" ma:internalName="ADocRevision">
      <xsd:simpleType>
        <xsd:restriction base="dms:Text"/>
      </xsd:simpleType>
    </xsd:element>
    <xsd:element name="ADocReleaseDate" ma:index="5" ma:displayName="Release Date" ma:description="" ma:format="DateOnly" ma:indexed="true" ma:internalName="ADocReleaseDate">
      <xsd:simpleType>
        <xsd:restriction base="dms:DateTime"/>
      </xsd:simpleType>
    </xsd:element>
    <xsd:element name="ADocLocation" ma:index="6" ma:displayName="Location" ma:default="GlobalQA" ma:description="" ma:internalName="ADocLocation">
      <xsd:simpleType>
        <xsd:restriction base="dms:Text">
          <xsd:maxLength value="255"/>
        </xsd:restriction>
      </xsd:simpleType>
    </xsd:element>
    <xsd:element name="ADocProcessArea" ma:index="7" ma:displayName="Process / Area" ma:default="Quality Management" ma:description="" ma:format="Dropdown" ma:indexed="true" ma:internalName="ADocProcessArea">
      <xsd:simpleType>
        <xsd:restriction base="dms:Choice">
          <xsd:enumeration value="Quality Management"/>
        </xsd:restriction>
      </xsd:simpleType>
    </xsd:element>
    <xsd:element name="ADocSubArea" ma:index="8" nillable="true" ma:displayName="Sub Area" ma:description="" ma:format="Dropdown" ma:indexed="true" ma:internalName="ADocSubArea">
      <xsd:simpleType>
        <xsd:restriction base="dms:Choice">
          <xsd:enumeration value="Quality Systems"/>
          <xsd:enumeration value="Metrics"/>
          <xsd:enumeration value="PPAP"/>
          <xsd:enumeration value="Management Review"/>
          <xsd:enumeration value="Supplier Quality"/>
          <xsd:enumeration value="Documented Information"/>
          <xsd:enumeration value="Nonconforming Material"/>
          <xsd:enumeration value="Major Disruption Escalation Process"/>
          <xsd:enumeration value="Corrective  Action"/>
          <xsd:enumeration value="Deviation"/>
          <xsd:enumeration value="Workmanship Standards"/>
          <xsd:enumeration value="Site Management  Rep"/>
          <xsd:enumeration value="Job Description"/>
          <xsd:enumeration value="GageList"/>
          <xsd:enumeration value="Business Continuity Planning"/>
        </xsd:restriction>
      </xsd:simpleType>
    </xsd:element>
    <xsd:element name="ADocDocumentType" ma:index="9" ma:displayName="Document Type" ma:description="" ma:format="Dropdown" ma:indexed="true" ma:internalName="ADocDocumentType">
      <xsd:simpleType>
        <xsd:restriction base="dms:Choice">
          <xsd:enumeration value="Form"/>
          <xsd:enumeration value="Operating Procedure"/>
          <xsd:enumeration value="Quality Manual"/>
          <xsd:enumeration value="Data Report"/>
          <xsd:enumeration value="Standard  Work"/>
          <xsd:enumeration value="Training"/>
          <xsd:enumeration value="Work Instruction"/>
          <xsd:enumeration value="Job Description"/>
        </xsd:restriction>
      </xsd:simpleType>
    </xsd:element>
    <xsd:element name="ADocManagementSystem" ma:index="10" ma:displayName="Management System" ma:default="ISO9001" ma:description="" ma:format="Dropdown" ma:internalName="ADocManagementSystem">
      <xsd:simpleType>
        <xsd:restriction base="dms:Choice">
          <xsd:enumeration value="ISO9001"/>
        </xsd:restriction>
      </xsd:simpleType>
    </xsd:element>
    <xsd:element name="ADocChangeReason" ma:index="11" ma:displayName="Change Reason" ma:description="" ma:format="Dropdown" ma:internalName="ADocChangeReason">
      <xsd:simpleType>
        <xsd:restriction base="dms:Choice">
          <xsd:enumeration value="Additional Information"/>
          <xsd:enumeration value="Change in Method or Procedure"/>
          <xsd:enumeration value="Change in Process"/>
          <xsd:enumeration value="Change in Standard"/>
          <xsd:enumeration value="Correction: Entry Error"/>
          <xsd:enumeration value="Correction: Method/Procedure"/>
          <xsd:enumeration value="Correction: Spelling/Grammar"/>
          <xsd:enumeration value="Documentation Improvement"/>
          <xsd:enumeration value="New Document"/>
        </xsd:restriction>
      </xsd:simpleType>
    </xsd:element>
    <xsd:element name="ADocDescription" ma:index="12" ma:displayName="Change Description" ma:description="" ma:internalName="ADocDescription">
      <xsd:simpleType>
        <xsd:restriction base="dms:Note"/>
      </xsd:simpleType>
    </xsd:element>
    <xsd:element name="ADocDistributionList" ma:index="13" ma:displayName="Electronic Notification List" ma:description="" ma:SearchPeopleOnly="false" ma:SharePointGroup="0" ma:internalName="ADocDistributionList"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ADocTrainingList" ma:index="14" nillable="true" ma:displayName="Training List" ma:internalName="ADocTrainingList">
      <xsd:simpleType>
        <xsd:restriction base="dms:Note">
          <xsd:maxLength value="255"/>
        </xsd:restriction>
      </xsd:simpleType>
    </xsd:element>
    <xsd:element name="ADocChangeType" ma:index="15" ma:displayName="Change Type" ma:description="" ma:format="RadioButtons" ma:internalName="ADocChangeType">
      <xsd:simpleType>
        <xsd:restriction base="dms:Choice">
          <xsd:enumeration value="New document"/>
          <xsd:enumeration value="New revision of existing document"/>
        </xsd:restriction>
      </xsd:simpleType>
    </xsd:element>
    <xsd:element name="ADocBaseControlNumber" ma:index="16" nillable="true" ma:displayName="Base Control Number" ma:description="" ma:internalName="ADocBaseControlNumber">
      <xsd:simpleType>
        <xsd:restriction base="dms:Text"/>
      </xsd:simpleType>
    </xsd:element>
    <xsd:element name="ADocWFID" ma:index="17" nillable="true" ma:displayName="Workflow ID" ma:description="" ma:indexed="true" ma:internalName="ADocWFID">
      <xsd:simpleType>
        <xsd:restriction base="dms:Text"/>
      </xsd:simpleType>
    </xsd:element>
    <xsd:element name="ADocReleaseStatus" ma:index="18" ma:displayName="Release Status" ma:default="Draft" ma:description="" ma:format="Dropdown" ma:internalName="ADocReleaseStatus">
      <xsd:simpleType>
        <xsd:restriction base="dms:Choice">
          <xsd:enumeration value="Draft"/>
          <xsd:enumeration value="Reviewing"/>
          <xsd:enumeration value="Released"/>
          <xsd:enumeration value="Obsolete"/>
        </xsd:restriction>
      </xsd:simpleType>
    </xsd:element>
    <xsd:element name="ADocPreparrer" ma:index="19" nillable="true" ma:displayName="Document Originator" ma:description="" ma:internalName="ADocPreparrer">
      <xsd:simpleType>
        <xsd:restriction base="dms:Text">
          <xsd:maxLength value="255"/>
        </xsd:restriction>
      </xsd:simple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0ad8e4-e49d-44b6-b573-2fd2315c152f" elementFormDefault="qualified">
    <xsd:import namespace="http://schemas.microsoft.com/office/2006/documentManagement/types"/>
    <xsd:import namespace="http://schemas.microsoft.com/office/infopath/2007/PartnerControls"/>
    <xsd:element name="Applicability" ma:index="28" nillable="true" ma:displayName="Applicability" ma:format="Dropdown" ma:internalName="Applicability">
      <xsd:simpleType>
        <xsd:restriction base="dms:Choice">
          <xsd:enumeration value="Global"/>
          <xsd:enumeration value="Americas"/>
          <xsd:enumeration value="EMEIA"/>
          <xsd:enumeration value="APAC"/>
        </xsd:restriction>
      </xsd:simpleType>
    </xsd:element>
  </xsd:schema>
  <xsd:schema xmlns:xsd="http://www.w3.org/2001/XMLSchema" xmlns:xs="http://www.w3.org/2001/XMLSchema" xmlns:dms="http://schemas.microsoft.com/office/2006/documentManagement/types" xmlns:pc="http://schemas.microsoft.com/office/infopath/2007/PartnerControls" targetNamespace="b7262135-7972-4aa8-9af9-ec4373ced66a" elementFormDefault="qualified">
    <xsd:import namespace="http://schemas.microsoft.com/office/2006/documentManagement/types"/>
    <xsd:import namespace="http://schemas.microsoft.com/office/infopath/2007/PartnerControls"/>
    <xsd:element name="MediaServiceMetadata" ma:index="29" nillable="true" ma:displayName="MediaServiceMetadata" ma:description="" ma:hidden="true" ma:internalName="MediaServiceMetadata" ma:readOnly="true">
      <xsd:simpleType>
        <xsd:restriction base="dms:Note"/>
      </xsd:simpleType>
    </xsd:element>
    <xsd:element name="MediaServiceFastMetadata" ma:index="30" nillable="true" ma:displayName="MediaServiceFastMetadata" ma:description="" ma:hidden="true" ma:internalName="MediaServiceFastMetadata" ma:readOnly="true">
      <xsd:simpleType>
        <xsd:restriction base="dms:Note"/>
      </xsd:simpleType>
    </xsd:element>
    <xsd:element name="Obsolete_x0020_Document_x0020_Workflow" ma:index="31" nillable="true" ma:displayName="Obsolete Document Workflow" ma:internalName="Obsolete_x0020_Document_x0020_Workflow">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Archive_x0020_the_x0020_document" ma:index="34" nillable="true" ma:displayName="Is Archived" ma:default="No" ma:format="Dropdown" ma:internalName="Archive_x0020_the_x0020_document">
      <xsd:simpleType>
        <xsd:restriction base="dms:Choice">
          <xsd:enumeration value="No"/>
          <xsd:enumeration value="Y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DocDistributionList xmlns="1c56d491-b7b3-4bb0-a6ac-2a13faa3e237">
      <UserInfo>
        <DisplayName>i:0#.f|membership|mbellis@allegion.com,#i:0#.f|membership|mbellis@allegion.com,#Michael.Bellis@allegion.com,#mbellis@Allegion.com,#Bellis, Michael,#,#OP Quality Global,#Director, Quality Americas</DisplayName>
        <AccountId>807</AccountId>
        <AccountType/>
      </UserInfo>
    </ADocDistributionList>
    <ADocBaseControlNumber xmlns="1c56d491-b7b3-4bb0-a6ac-2a13faa3e237">GDC-QF-003-E</ADocBaseControlNumber>
    <ADocDocNumber xmlns="1c56d491-b7b3-4bb0-a6ac-2a13faa3e237">GDC-QF-003</ADocDocNumber>
    <ADocManagementSystem xmlns="1c56d491-b7b3-4bb0-a6ac-2a13faa3e237">ISO9001</ADocManagementSystem>
    <ADocDescription xmlns="1c56d491-b7b3-4bb0-a6ac-2a13faa3e237">Removed references to obsolete Electronic SOP documents</ADocDescription>
    <ADocControlNumber xmlns="1c56d491-b7b3-4bb0-a6ac-2a13faa3e237">GDC-QF-003-F</ADocControlNumber>
    <ADocChangeReason xmlns="1c56d491-b7b3-4bb0-a6ac-2a13faa3e237">Documentation Improvement</ADocChangeReason>
    <ADocReleaseStatus xmlns="1c56d491-b7b3-4bb0-a6ac-2a13faa3e237">Released</ADocReleaseStatus>
    <ADocPreparrer xmlns="1c56d491-b7b3-4bb0-a6ac-2a13faa3e237">Matousek, Jason</ADocPreparrer>
    <Applicability xmlns="a60ad8e4-e49d-44b6-b573-2fd2315c152f">Global</Applicability>
    <ADocProcessArea xmlns="1c56d491-b7b3-4bb0-a6ac-2a13faa3e237">Quality Management</ADocProcessArea>
    <ADocChangeType xmlns="1c56d491-b7b3-4bb0-a6ac-2a13faa3e237">New revision of existing document</ADocChangeType>
    <ADocRevision xmlns="1c56d491-b7b3-4bb0-a6ac-2a13faa3e237">F</ADocRevision>
    <ADocLocation xmlns="1c56d491-b7b3-4bb0-a6ac-2a13faa3e237">GlobalQA</ADocLocation>
    <ADocReleaseDate xmlns="1c56d491-b7b3-4bb0-a6ac-2a13faa3e237">2020-03-20T07:00:00+00:00</ADocReleaseDate>
    <ADocSubArea xmlns="1c56d491-b7b3-4bb0-a6ac-2a13faa3e237">PPAP</ADocSubArea>
    <ADocTrainingList xmlns="1c56d491-b7b3-4bb0-a6ac-2a13faa3e237" xsi:nil="true"/>
    <ADocDocumentType xmlns="1c56d491-b7b3-4bb0-a6ac-2a13faa3e237">Form</ADocDocumentType>
    <ADocWFID xmlns="1c56d491-b7b3-4bb0-a6ac-2a13faa3e237">871dcc64-1443-43af-b413-c679fe71a269</ADocWFID>
    <Obsolete_x0020_Document_x0020_Workflow xmlns="b7262135-7972-4aa8-9af9-ec4373ced66a">
      <Url xsi:nil="true"/>
      <Description xsi:nil="true"/>
    </Obsolete_x0020_Document_x0020_Workflow>
    <SharedWithUsers xmlns="1c56d491-b7b3-4bb0-a6ac-2a13faa3e237">
      <UserInfo>
        <DisplayName>Ibekwe, Kem</DisplayName>
        <AccountId>2228</AccountId>
        <AccountType/>
      </UserInfo>
    </SharedWithUsers>
    <Archive_x0020_the_x0020_document xmlns="b7262135-7972-4aa8-9af9-ec4373ced66a">Yes</Archive_x0020_the_x0020_documen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ABD963-72DC-4086-93E0-D032D211F8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56d491-b7b3-4bb0-a6ac-2a13faa3e237"/>
    <ds:schemaRef ds:uri="a60ad8e4-e49d-44b6-b573-2fd2315c152f"/>
    <ds:schemaRef ds:uri="b7262135-7972-4aa8-9af9-ec4373ced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207B54-BD0C-4200-8A41-9E94C039B921}">
  <ds:schemaRefs>
    <ds:schemaRef ds:uri="http://schemas.microsoft.com/office/2006/metadata/properties"/>
    <ds:schemaRef ds:uri="http://schemas.microsoft.com/office/infopath/2007/PartnerControls"/>
    <ds:schemaRef ds:uri="1c56d491-b7b3-4bb0-a6ac-2a13faa3e237"/>
    <ds:schemaRef ds:uri="a60ad8e4-e49d-44b6-b573-2fd2315c152f"/>
    <ds:schemaRef ds:uri="b7262135-7972-4aa8-9af9-ec4373ced66a"/>
  </ds:schemaRefs>
</ds:datastoreItem>
</file>

<file path=customXml/itemProps3.xml><?xml version="1.0" encoding="utf-8"?>
<ds:datastoreItem xmlns:ds="http://schemas.openxmlformats.org/officeDocument/2006/customXml" ds:itemID="{B2746F5E-8411-4D17-80FC-61159D767C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19</vt:i4>
      </vt:variant>
    </vt:vector>
  </HeadingPairs>
  <TitlesOfParts>
    <vt:vector size="58" baseType="lpstr">
      <vt:lpstr>admin</vt:lpstr>
      <vt:lpstr>Revision Control</vt:lpstr>
      <vt:lpstr>Title Page</vt:lpstr>
      <vt:lpstr>1. Design Record (Print)</vt:lpstr>
      <vt:lpstr>2. Engineering Change Documents</vt:lpstr>
      <vt:lpstr>3. Customer ENGR Approval</vt:lpstr>
      <vt:lpstr>4. Design FMEA</vt:lpstr>
      <vt:lpstr>5. Process Flow Diagrams</vt:lpstr>
      <vt:lpstr>6. Process FMEA</vt:lpstr>
      <vt:lpstr>7. Control Plan</vt:lpstr>
      <vt:lpstr>8a. MSA Summary</vt:lpstr>
      <vt:lpstr>8b. MSA Worksheet</vt:lpstr>
      <vt:lpstr>9a. Dimensional Results (VEND)</vt:lpstr>
      <vt:lpstr>9b. Dimensional Results (ALLEG)</vt:lpstr>
      <vt:lpstr>10a. Mat'l Cert | Test Results</vt:lpstr>
      <vt:lpstr>10b. Performance Test Results</vt:lpstr>
      <vt:lpstr>11a. IPC Summary</vt:lpstr>
      <vt:lpstr>11b. IPC Worksheet</vt:lpstr>
      <vt:lpstr>12. Qualified Lab Documentation</vt:lpstr>
      <vt:lpstr>13. Appearance Approval Report</vt:lpstr>
      <vt:lpstr>14. Sample Parts</vt:lpstr>
      <vt:lpstr>15a. Master Sample (Physical)</vt:lpstr>
      <vt:lpstr>15b. Master Sample (Analytical)</vt:lpstr>
      <vt:lpstr>15c. Master Sample (Manufacturi</vt:lpstr>
      <vt:lpstr>16. Checking Aids</vt:lpstr>
      <vt:lpstr>17. Customer Specific Rqmts</vt:lpstr>
      <vt:lpstr>18. Part Submission Warrant</vt:lpstr>
      <vt:lpstr>FMEA Scoring Criteria</vt:lpstr>
      <vt:lpstr>A. Tooling</vt:lpstr>
      <vt:lpstr>B. Box Packaging and Labeling</vt:lpstr>
      <vt:lpstr>E1. ALLE Elec. Control Docs</vt:lpstr>
      <vt:lpstr>E2. Tester Documentation</vt:lpstr>
      <vt:lpstr>E2. Test Coverage Example</vt:lpstr>
      <vt:lpstr>E3. Strain Gauge Analysis</vt:lpstr>
      <vt:lpstr>E4. Negative Test+Repeatability</vt:lpstr>
      <vt:lpstr>E4. Neg. Test+Repeatability Ex.</vt:lpstr>
      <vt:lpstr>E5. Cleanliness Results</vt:lpstr>
      <vt:lpstr>E6. Electronics Parts Labels</vt:lpstr>
      <vt:lpstr>Lists</vt:lpstr>
      <vt:lpstr>categories</vt:lpstr>
      <vt:lpstr>'B. Box Packaging and Labeling'!Inbound_Packaging_Spec</vt:lpstr>
      <vt:lpstr>'10a. Mat''l Cert | Test Results'!Print_Area</vt:lpstr>
      <vt:lpstr>'10b. Performance Test Results'!Print_Area</vt:lpstr>
      <vt:lpstr>'11a. IPC Summary'!Print_Area</vt:lpstr>
      <vt:lpstr>'11b. IPC Worksheet'!Print_Area</vt:lpstr>
      <vt:lpstr>'13. Appearance Approval Report'!Print_Area</vt:lpstr>
      <vt:lpstr>'16. Checking Aids'!Print_Area</vt:lpstr>
      <vt:lpstr>'18. Part Submission Warrant'!Print_Area</vt:lpstr>
      <vt:lpstr>'4. Design FMEA'!Print_Area</vt:lpstr>
      <vt:lpstr>'5. Process Flow Diagrams'!Print_Area</vt:lpstr>
      <vt:lpstr>'6. Process FMEA'!Print_Area</vt:lpstr>
      <vt:lpstr>'7. Control Plan'!Print_Area</vt:lpstr>
      <vt:lpstr>'8a. MSA Summary'!Print_Area</vt:lpstr>
      <vt:lpstr>'8b. MSA Worksheet'!Print_Area</vt:lpstr>
      <vt:lpstr>'9a. Dimensional Results (VEND)'!Print_Area</vt:lpstr>
      <vt:lpstr>'9b. Dimensional Results (ALLEG)'!Print_Area</vt:lpstr>
      <vt:lpstr>'Title Page'!Print_Area</vt:lpstr>
      <vt:lpstr>reasons</vt:lpstr>
    </vt:vector>
  </TitlesOfParts>
  <Manager/>
  <Company>Ingersoll-Rand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PPAP Workbook</dc:title>
  <dc:subject/>
  <dc:creator>Security &amp; Safety</dc:creator>
  <cp:keywords/>
  <dc:description/>
  <cp:lastModifiedBy>Krich, Molly L</cp:lastModifiedBy>
  <cp:revision/>
  <dcterms:created xsi:type="dcterms:W3CDTF">2004-04-20T15:01:22Z</dcterms:created>
  <dcterms:modified xsi:type="dcterms:W3CDTF">2023-08-01T14:12:02Z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0x010100CB1E55DB47782A42BAA290B026DEB47D</vt:lpwstr>
  </property>
  <property fmtid="{D5CDD505-2E9C-101B-9397-08002B2CF9AE}" pid="3" name="Release Document Workflow V2">
    <vt:lpwstr>https://allegion.sharepoint.com/sites/docmanagement/GlobalQA/_layouts/15/wrkstat.aspx?List=37f4bccf-e466-48d6-b7b1-2c86126a2cdb&amp;WorkflowInstanceName=5f3bb032-1347-4230-92e4-0ec7577448ba, Releasing</vt:lpwstr>
  </property>
</Properties>
</file>